
<file path=[Content_Types].xml><?xml version="1.0" encoding="utf-8"?>
<Types xmlns="http://schemas.openxmlformats.org/package/2006/content-types">
  <Default Extension="xml" ContentType="application/xml"/>
  <Default Extension="png" ContentType="image/png"/>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22416"/>
  <workbookPr autoCompressPictures="0"/>
  <bookViews>
    <workbookView xWindow="0" yWindow="0" windowWidth="25600" windowHeight="16060" activeTab="1"/>
  </bookViews>
  <sheets>
    <sheet name="Welcome" sheetId="2" r:id="rId1"/>
    <sheet name="10% growth 4% drawdown" sheetId="1" r:id="rId2"/>
    <sheet name="8% growth 4% drawdown" sheetId="5" r:id="rId3"/>
  </sheets>
  <calcPr calcId="140001" concurrentCalc="0"/>
  <extLst>
    <ext xmlns:mx="http://schemas.microsoft.com/office/mac/excel/2008/main" uri="{7523E5D3-25F3-A5E0-1632-64F254C22452}">
      <mx:ArchID Flags="2"/>
    </ext>
  </extLst>
</workbook>
</file>

<file path=xl/calcChain.xml><?xml version="1.0" encoding="utf-8"?>
<calcChain xmlns="http://schemas.openxmlformats.org/spreadsheetml/2006/main">
  <c r="D5" i="5" l="1"/>
  <c r="D4" i="5"/>
  <c r="D6" i="5"/>
  <c r="D3" i="5"/>
  <c r="H9" i="1"/>
  <c r="B39" i="1"/>
  <c r="B40" i="1"/>
  <c r="G40" i="1"/>
  <c r="D39" i="1"/>
  <c r="D40" i="1"/>
  <c r="E41" i="1"/>
  <c r="B41" i="1"/>
  <c r="G41" i="1"/>
  <c r="D41" i="1"/>
  <c r="E42" i="1"/>
  <c r="B42" i="1"/>
  <c r="G42" i="1"/>
  <c r="D42" i="1"/>
  <c r="E43" i="1"/>
  <c r="B43" i="1"/>
  <c r="G43" i="1"/>
  <c r="D43" i="1"/>
  <c r="E44" i="1"/>
  <c r="B44" i="1"/>
  <c r="G44" i="1"/>
  <c r="D44" i="1"/>
  <c r="E45" i="1"/>
  <c r="B45" i="1"/>
  <c r="G45" i="1"/>
  <c r="D45" i="1"/>
  <c r="E46" i="1"/>
  <c r="B46" i="1"/>
  <c r="G46" i="1"/>
  <c r="D46" i="1"/>
  <c r="E47" i="1"/>
  <c r="B47" i="1"/>
  <c r="G47" i="1"/>
  <c r="D47" i="1"/>
  <c r="E48" i="1"/>
  <c r="B48" i="1"/>
  <c r="G48" i="1"/>
  <c r="D48" i="1"/>
  <c r="E49" i="1"/>
  <c r="B49" i="1"/>
  <c r="G49" i="1"/>
  <c r="D49" i="1"/>
  <c r="E50" i="1"/>
  <c r="B50" i="1"/>
  <c r="G50" i="1"/>
  <c r="D50" i="1"/>
  <c r="E51" i="1"/>
  <c r="B51" i="1"/>
  <c r="G51" i="1"/>
  <c r="D51" i="1"/>
  <c r="E52" i="1"/>
  <c r="B52" i="1"/>
  <c r="G52" i="1"/>
  <c r="D52" i="1"/>
  <c r="E53" i="1"/>
  <c r="B53" i="1"/>
  <c r="G53" i="1"/>
  <c r="D53" i="1"/>
  <c r="E54" i="1"/>
  <c r="B54" i="1"/>
  <c r="G54" i="1"/>
  <c r="D54" i="1"/>
  <c r="E55" i="1"/>
  <c r="B55" i="1"/>
  <c r="G55" i="1"/>
  <c r="D55" i="1"/>
  <c r="E56" i="1"/>
  <c r="B56" i="1"/>
  <c r="G56" i="1"/>
  <c r="D56" i="1"/>
  <c r="E57" i="1"/>
  <c r="B57" i="1"/>
  <c r="G57" i="1"/>
  <c r="D57" i="1"/>
  <c r="E58" i="1"/>
  <c r="B58" i="1"/>
  <c r="G58" i="1"/>
  <c r="D58" i="1"/>
  <c r="E59" i="1"/>
  <c r="B59" i="1"/>
  <c r="G59" i="1"/>
  <c r="D59" i="1"/>
  <c r="E60" i="1"/>
  <c r="B60" i="1"/>
  <c r="G60" i="1"/>
  <c r="D60" i="1"/>
  <c r="E61" i="1"/>
  <c r="B61" i="1"/>
  <c r="G61" i="1"/>
  <c r="D61" i="1"/>
  <c r="E62" i="1"/>
  <c r="B62" i="1"/>
  <c r="G62" i="1"/>
  <c r="D62" i="1"/>
  <c r="E63" i="1"/>
  <c r="B63" i="1"/>
  <c r="G63" i="1"/>
  <c r="D63" i="1"/>
  <c r="E64" i="1"/>
  <c r="B64" i="1"/>
  <c r="G64" i="1"/>
  <c r="D64" i="1"/>
  <c r="E65" i="1"/>
  <c r="B65" i="1"/>
  <c r="G65" i="1"/>
  <c r="D65" i="1"/>
  <c r="E66" i="1"/>
  <c r="B66" i="1"/>
  <c r="G66" i="1"/>
  <c r="D66" i="1"/>
  <c r="E67" i="1"/>
  <c r="B67" i="1"/>
  <c r="G67" i="1"/>
  <c r="D67" i="1"/>
  <c r="E68" i="1"/>
  <c r="B68" i="1"/>
  <c r="G68" i="1"/>
  <c r="D68" i="1"/>
  <c r="E69" i="1"/>
  <c r="B69" i="1"/>
  <c r="G69" i="1"/>
  <c r="D69" i="1"/>
  <c r="E70" i="1"/>
  <c r="B70" i="1"/>
  <c r="G70" i="1"/>
  <c r="D70" i="1"/>
  <c r="E71" i="1"/>
  <c r="B71" i="1"/>
  <c r="G71" i="1"/>
  <c r="D71" i="1"/>
  <c r="E72" i="1"/>
  <c r="B72" i="1"/>
  <c r="G72" i="1"/>
  <c r="D72" i="1"/>
  <c r="E73" i="1"/>
  <c r="B73" i="1"/>
  <c r="G73" i="1"/>
  <c r="D73" i="1"/>
  <c r="E74" i="1"/>
  <c r="B74" i="1"/>
  <c r="G74" i="1"/>
  <c r="D74" i="1"/>
  <c r="E75" i="1"/>
  <c r="B75" i="1"/>
  <c r="G75" i="1"/>
  <c r="D75" i="1"/>
  <c r="E76" i="1"/>
  <c r="B76" i="1"/>
  <c r="G76" i="1"/>
  <c r="D76" i="1"/>
  <c r="E77" i="1"/>
  <c r="B77" i="1"/>
  <c r="G77" i="1"/>
  <c r="D77" i="1"/>
  <c r="E78" i="1"/>
  <c r="B78" i="1"/>
  <c r="G78" i="1"/>
  <c r="D78" i="1"/>
  <c r="E79" i="1"/>
  <c r="B79" i="1"/>
  <c r="G79" i="1"/>
  <c r="D79" i="1"/>
  <c r="E80" i="1"/>
  <c r="B80" i="1"/>
  <c r="G80" i="1"/>
  <c r="D80" i="1"/>
  <c r="E81" i="1"/>
  <c r="B81" i="1"/>
  <c r="G81" i="1"/>
  <c r="D81" i="1"/>
  <c r="E82" i="1"/>
  <c r="B82" i="1"/>
  <c r="G82" i="1"/>
  <c r="D82" i="1"/>
  <c r="E83" i="1"/>
  <c r="B83" i="1"/>
  <c r="G83" i="1"/>
  <c r="D83" i="1"/>
  <c r="E84" i="1"/>
  <c r="B84" i="1"/>
  <c r="G84" i="1"/>
  <c r="D84" i="1"/>
  <c r="E85" i="1"/>
  <c r="B85" i="1"/>
  <c r="G85" i="1"/>
  <c r="D85" i="1"/>
  <c r="E86" i="1"/>
  <c r="B86" i="1"/>
  <c r="G86" i="1"/>
  <c r="D86" i="1"/>
  <c r="E87" i="1"/>
  <c r="B87" i="1"/>
  <c r="G87" i="1"/>
  <c r="D87" i="1"/>
  <c r="E88" i="1"/>
  <c r="B88" i="1"/>
  <c r="G88" i="1"/>
  <c r="D88" i="1"/>
  <c r="E89" i="1"/>
  <c r="B89" i="1"/>
  <c r="G89" i="1"/>
  <c r="D89" i="1"/>
  <c r="E90" i="1"/>
  <c r="B90" i="1"/>
  <c r="G90" i="1"/>
  <c r="D90" i="1"/>
  <c r="E91" i="1"/>
  <c r="B91" i="1"/>
  <c r="G91" i="1"/>
  <c r="D91" i="1"/>
  <c r="E92" i="1"/>
  <c r="B92" i="1"/>
  <c r="G92" i="1"/>
  <c r="D92" i="1"/>
  <c r="E93" i="1"/>
  <c r="B93" i="1"/>
  <c r="G93" i="1"/>
  <c r="D93" i="1"/>
  <c r="E94" i="1"/>
  <c r="B94" i="1"/>
  <c r="G94" i="1"/>
  <c r="D94" i="1"/>
  <c r="E95" i="1"/>
  <c r="B95" i="1"/>
  <c r="G95" i="1"/>
  <c r="D95" i="1"/>
  <c r="E96" i="1"/>
  <c r="B96" i="1"/>
  <c r="G96" i="1"/>
  <c r="D96" i="1"/>
  <c r="E97" i="1"/>
  <c r="B97" i="1"/>
  <c r="G97" i="1"/>
  <c r="D97" i="1"/>
  <c r="E98" i="1"/>
  <c r="B98" i="1"/>
  <c r="G98" i="1"/>
  <c r="D98" i="1"/>
  <c r="E99" i="1"/>
  <c r="B99" i="1"/>
  <c r="G99" i="1"/>
  <c r="D99" i="1"/>
  <c r="C99" i="1"/>
  <c r="H10" i="1"/>
  <c r="B38" i="5"/>
  <c r="B39" i="5"/>
  <c r="G39" i="5"/>
  <c r="E39" i="5"/>
  <c r="D38" i="5"/>
  <c r="D39" i="5"/>
  <c r="C39" i="5"/>
  <c r="E40" i="5"/>
  <c r="B40" i="5"/>
  <c r="G40" i="5"/>
  <c r="D40" i="5"/>
  <c r="E41" i="5"/>
  <c r="B41" i="5"/>
  <c r="G41" i="5"/>
  <c r="D41" i="5"/>
  <c r="E42" i="5"/>
  <c r="B42" i="5"/>
  <c r="G42" i="5"/>
  <c r="D42" i="5"/>
  <c r="E43" i="5"/>
  <c r="B43" i="5"/>
  <c r="G43" i="5"/>
  <c r="D43" i="5"/>
  <c r="E44" i="5"/>
  <c r="B44" i="5"/>
  <c r="G44" i="5"/>
  <c r="D44" i="5"/>
  <c r="C44" i="5"/>
  <c r="B45" i="5"/>
  <c r="B46" i="5"/>
  <c r="B47" i="5"/>
  <c r="B48" i="5"/>
  <c r="C38" i="5"/>
  <c r="C40" i="5"/>
  <c r="C41" i="5"/>
  <c r="C42" i="5"/>
  <c r="C43" i="5"/>
  <c r="E45" i="5"/>
  <c r="G45" i="5"/>
  <c r="D45" i="5"/>
  <c r="C45" i="5"/>
  <c r="E46" i="5"/>
  <c r="G46" i="5"/>
  <c r="D46" i="5"/>
  <c r="C46" i="5"/>
  <c r="E47" i="5"/>
  <c r="G47" i="5"/>
  <c r="D47" i="5"/>
  <c r="C47" i="5"/>
  <c r="E48" i="5"/>
  <c r="G48" i="5"/>
  <c r="D48" i="5"/>
  <c r="C48" i="5"/>
  <c r="B49" i="5"/>
  <c r="E49" i="5"/>
  <c r="G49" i="5"/>
  <c r="D49" i="5"/>
  <c r="C49" i="5"/>
  <c r="B50" i="5"/>
  <c r="E50" i="5"/>
  <c r="G50" i="5"/>
  <c r="D50" i="5"/>
  <c r="C50" i="5"/>
  <c r="B51" i="5"/>
  <c r="E51" i="5"/>
  <c r="G51" i="5"/>
  <c r="D51" i="5"/>
  <c r="C51" i="5"/>
  <c r="B52" i="5"/>
  <c r="E52" i="5"/>
  <c r="G52" i="5"/>
  <c r="D52" i="5"/>
  <c r="C52" i="5"/>
  <c r="B53" i="5"/>
  <c r="E53" i="5"/>
  <c r="G53" i="5"/>
  <c r="D53" i="5"/>
  <c r="C53" i="5"/>
  <c r="B54" i="5"/>
  <c r="E54" i="5"/>
  <c r="G54" i="5"/>
  <c r="D54" i="5"/>
  <c r="C54" i="5"/>
  <c r="B55" i="5"/>
  <c r="E55" i="5"/>
  <c r="G55" i="5"/>
  <c r="D55" i="5"/>
  <c r="C55" i="5"/>
  <c r="B56" i="5"/>
  <c r="E56" i="5"/>
  <c r="G56" i="5"/>
  <c r="D56" i="5"/>
  <c r="C56" i="5"/>
  <c r="B57" i="5"/>
  <c r="E57" i="5"/>
  <c r="G57" i="5"/>
  <c r="D57" i="5"/>
  <c r="C57" i="5"/>
  <c r="B58" i="5"/>
  <c r="E58" i="5"/>
  <c r="G58" i="5"/>
  <c r="D58" i="5"/>
  <c r="C58" i="5"/>
  <c r="B59" i="5"/>
  <c r="E59" i="5"/>
  <c r="G59" i="5"/>
  <c r="D59" i="5"/>
  <c r="C59" i="5"/>
  <c r="B60" i="5"/>
  <c r="E60" i="5"/>
  <c r="G60" i="5"/>
  <c r="D60" i="5"/>
  <c r="C60" i="5"/>
  <c r="B61" i="5"/>
  <c r="E61" i="5"/>
  <c r="G61" i="5"/>
  <c r="D61" i="5"/>
  <c r="C61" i="5"/>
  <c r="B62" i="5"/>
  <c r="E62" i="5"/>
  <c r="G62" i="5"/>
  <c r="D62" i="5"/>
  <c r="C62" i="5"/>
  <c r="B63" i="5"/>
  <c r="E63" i="5"/>
  <c r="G63" i="5"/>
  <c r="D63" i="5"/>
  <c r="C63" i="5"/>
  <c r="B64" i="5"/>
  <c r="E64" i="5"/>
  <c r="G64" i="5"/>
  <c r="D64" i="5"/>
  <c r="C64" i="5"/>
  <c r="B65" i="5"/>
  <c r="E65" i="5"/>
  <c r="G65" i="5"/>
  <c r="D65" i="5"/>
  <c r="C65" i="5"/>
  <c r="B66" i="5"/>
  <c r="E66" i="5"/>
  <c r="G66" i="5"/>
  <c r="D66" i="5"/>
  <c r="C66" i="5"/>
  <c r="B67" i="5"/>
  <c r="E67" i="5"/>
  <c r="G67" i="5"/>
  <c r="D67" i="5"/>
  <c r="C67" i="5"/>
  <c r="B68" i="5"/>
  <c r="E68" i="5"/>
  <c r="G68" i="5"/>
  <c r="D68" i="5"/>
  <c r="C68" i="5"/>
  <c r="B69" i="5"/>
  <c r="E69" i="5"/>
  <c r="G69" i="5"/>
  <c r="D69" i="5"/>
  <c r="C69" i="5"/>
  <c r="B70" i="5"/>
  <c r="E70" i="5"/>
  <c r="G70" i="5"/>
  <c r="D70" i="5"/>
  <c r="C70" i="5"/>
  <c r="B71" i="5"/>
  <c r="E71" i="5"/>
  <c r="G71" i="5"/>
  <c r="D71" i="5"/>
  <c r="C71" i="5"/>
  <c r="B72" i="5"/>
  <c r="E72" i="5"/>
  <c r="G72" i="5"/>
  <c r="D72" i="5"/>
  <c r="C72" i="5"/>
  <c r="B73" i="5"/>
  <c r="E73" i="5"/>
  <c r="G73" i="5"/>
  <c r="D73" i="5"/>
  <c r="C73" i="5"/>
  <c r="B74" i="5"/>
  <c r="E74" i="5"/>
  <c r="G74" i="5"/>
  <c r="D74" i="5"/>
  <c r="C74" i="5"/>
  <c r="B75" i="5"/>
  <c r="E75" i="5"/>
  <c r="G75" i="5"/>
  <c r="D75" i="5"/>
  <c r="C75" i="5"/>
  <c r="B76" i="5"/>
  <c r="E76" i="5"/>
  <c r="G76" i="5"/>
  <c r="D76" i="5"/>
  <c r="C76" i="5"/>
  <c r="B77" i="5"/>
  <c r="E77" i="5"/>
  <c r="G77" i="5"/>
  <c r="D77" i="5"/>
  <c r="C77" i="5"/>
  <c r="B78" i="5"/>
  <c r="E78" i="5"/>
  <c r="G78" i="5"/>
  <c r="D78" i="5"/>
  <c r="C78" i="5"/>
  <c r="B79" i="5"/>
  <c r="E79" i="5"/>
  <c r="G79" i="5"/>
  <c r="D79" i="5"/>
  <c r="C79" i="5"/>
  <c r="B80" i="5"/>
  <c r="E80" i="5"/>
  <c r="G80" i="5"/>
  <c r="D80" i="5"/>
  <c r="C80" i="5"/>
  <c r="B81" i="5"/>
  <c r="E81" i="5"/>
  <c r="G81" i="5"/>
  <c r="D81" i="5"/>
  <c r="C81" i="5"/>
  <c r="B82" i="5"/>
  <c r="E82" i="5"/>
  <c r="G82" i="5"/>
  <c r="D82" i="5"/>
  <c r="C82" i="5"/>
  <c r="B83" i="5"/>
  <c r="E83" i="5"/>
  <c r="G83" i="5"/>
  <c r="D83" i="5"/>
  <c r="C83" i="5"/>
  <c r="B84" i="5"/>
  <c r="E84" i="5"/>
  <c r="G84" i="5"/>
  <c r="D84" i="5"/>
  <c r="C84" i="5"/>
  <c r="B85" i="5"/>
  <c r="E85" i="5"/>
  <c r="G85" i="5"/>
  <c r="D85" i="5"/>
  <c r="C85" i="5"/>
  <c r="B86" i="5"/>
  <c r="E86" i="5"/>
  <c r="G86" i="5"/>
  <c r="D86" i="5"/>
  <c r="C86" i="5"/>
  <c r="B87" i="5"/>
  <c r="E87" i="5"/>
  <c r="G87" i="5"/>
  <c r="D87" i="5"/>
  <c r="C87" i="5"/>
  <c r="B88" i="5"/>
  <c r="E88" i="5"/>
  <c r="G88" i="5"/>
  <c r="D88" i="5"/>
  <c r="C88" i="5"/>
  <c r="B89" i="5"/>
  <c r="E89" i="5"/>
  <c r="G89" i="5"/>
  <c r="D89" i="5"/>
  <c r="C89" i="5"/>
  <c r="B90" i="5"/>
  <c r="E90" i="5"/>
  <c r="G90" i="5"/>
  <c r="D90" i="5"/>
  <c r="C90" i="5"/>
  <c r="B91" i="5"/>
  <c r="E91" i="5"/>
  <c r="G91" i="5"/>
  <c r="D91" i="5"/>
  <c r="C91" i="5"/>
  <c r="B92" i="5"/>
  <c r="E92" i="5"/>
  <c r="G92" i="5"/>
  <c r="D92" i="5"/>
  <c r="C92" i="5"/>
  <c r="B93" i="5"/>
  <c r="E93" i="5"/>
  <c r="G93" i="5"/>
  <c r="D93" i="5"/>
  <c r="C93" i="5"/>
  <c r="B94" i="5"/>
  <c r="E94" i="5"/>
  <c r="G94" i="5"/>
  <c r="D94" i="5"/>
  <c r="C94" i="5"/>
  <c r="B95" i="5"/>
  <c r="E95" i="5"/>
  <c r="G95" i="5"/>
  <c r="D95" i="5"/>
  <c r="C95" i="5"/>
  <c r="B96" i="5"/>
  <c r="E96" i="5"/>
  <c r="G96" i="5"/>
  <c r="D96" i="5"/>
  <c r="C96" i="5"/>
  <c r="B97" i="5"/>
  <c r="E97" i="5"/>
  <c r="G97" i="5"/>
  <c r="D97" i="5"/>
  <c r="C97" i="5"/>
  <c r="B98" i="5"/>
  <c r="E98" i="5"/>
  <c r="G98" i="5"/>
  <c r="D98" i="5"/>
  <c r="C98" i="5"/>
  <c r="H8" i="5"/>
  <c r="H9" i="5"/>
  <c r="H98" i="5"/>
  <c r="F98" i="5"/>
  <c r="H97" i="5"/>
  <c r="F97" i="5"/>
  <c r="H96" i="5"/>
  <c r="F96" i="5"/>
  <c r="H95" i="5"/>
  <c r="F95" i="5"/>
  <c r="H94" i="5"/>
  <c r="F94" i="5"/>
  <c r="H93" i="5"/>
  <c r="F93" i="5"/>
  <c r="H92" i="5"/>
  <c r="F92" i="5"/>
  <c r="H91" i="5"/>
  <c r="F91" i="5"/>
  <c r="H90" i="5"/>
  <c r="F90" i="5"/>
  <c r="H89" i="5"/>
  <c r="F89" i="5"/>
  <c r="H88" i="5"/>
  <c r="F88" i="5"/>
  <c r="H87" i="5"/>
  <c r="F87" i="5"/>
  <c r="H86" i="5"/>
  <c r="F86" i="5"/>
  <c r="H85" i="5"/>
  <c r="F85" i="5"/>
  <c r="H84" i="5"/>
  <c r="F84" i="5"/>
  <c r="H83" i="5"/>
  <c r="F83" i="5"/>
  <c r="H82" i="5"/>
  <c r="F82" i="5"/>
  <c r="H81" i="5"/>
  <c r="F81" i="5"/>
  <c r="H80" i="5"/>
  <c r="F80" i="5"/>
  <c r="H79" i="5"/>
  <c r="F79" i="5"/>
  <c r="H78" i="5"/>
  <c r="F78" i="5"/>
  <c r="H77" i="5"/>
  <c r="F77" i="5"/>
  <c r="H76" i="5"/>
  <c r="F76" i="5"/>
  <c r="H75" i="5"/>
  <c r="F75" i="5"/>
  <c r="H74" i="5"/>
  <c r="F74" i="5"/>
  <c r="H73" i="5"/>
  <c r="F73" i="5"/>
  <c r="H72" i="5"/>
  <c r="F72" i="5"/>
  <c r="H71" i="5"/>
  <c r="F71" i="5"/>
  <c r="H70" i="5"/>
  <c r="F70" i="5"/>
  <c r="H69" i="5"/>
  <c r="F69" i="5"/>
  <c r="H68" i="5"/>
  <c r="F68" i="5"/>
  <c r="H67" i="5"/>
  <c r="F67" i="5"/>
  <c r="H66" i="5"/>
  <c r="F66" i="5"/>
  <c r="H65" i="5"/>
  <c r="F65" i="5"/>
  <c r="H64" i="5"/>
  <c r="F64" i="5"/>
  <c r="H63" i="5"/>
  <c r="F63" i="5"/>
  <c r="H62" i="5"/>
  <c r="F62" i="5"/>
  <c r="H61" i="5"/>
  <c r="F61" i="5"/>
  <c r="H60" i="5"/>
  <c r="F60" i="5"/>
  <c r="H59" i="5"/>
  <c r="F59" i="5"/>
  <c r="H58" i="5"/>
  <c r="F58" i="5"/>
  <c r="H57" i="5"/>
  <c r="F57" i="5"/>
  <c r="H56" i="5"/>
  <c r="F56" i="5"/>
  <c r="H55" i="5"/>
  <c r="F55" i="5"/>
  <c r="H54" i="5"/>
  <c r="F54" i="5"/>
  <c r="H53" i="5"/>
  <c r="F53" i="5"/>
  <c r="H52" i="5"/>
  <c r="F52" i="5"/>
  <c r="H51" i="5"/>
  <c r="F51" i="5"/>
  <c r="H50" i="5"/>
  <c r="F50" i="5"/>
  <c r="H49" i="5"/>
  <c r="F49" i="5"/>
  <c r="H48" i="5"/>
  <c r="F48" i="5"/>
  <c r="H47" i="5"/>
  <c r="F47" i="5"/>
  <c r="H46" i="5"/>
  <c r="F46" i="5"/>
  <c r="H45" i="5"/>
  <c r="F45" i="5"/>
  <c r="H44" i="5"/>
  <c r="F44" i="5"/>
  <c r="H43" i="5"/>
  <c r="F43" i="5"/>
  <c r="H42" i="5"/>
  <c r="F42" i="5"/>
  <c r="H41" i="5"/>
  <c r="F41" i="5"/>
  <c r="H40" i="5"/>
  <c r="F40" i="5"/>
  <c r="H39" i="5"/>
  <c r="F39" i="5"/>
  <c r="F38" i="5"/>
  <c r="H10" i="5"/>
  <c r="E40" i="1"/>
  <c r="H98" i="1"/>
  <c r="H11" i="1"/>
  <c r="H71" i="1"/>
  <c r="H70" i="1"/>
  <c r="H69" i="1"/>
  <c r="H68" i="1"/>
  <c r="H67" i="1"/>
  <c r="H66" i="1"/>
  <c r="H65" i="1"/>
  <c r="H64" i="1"/>
  <c r="H63" i="1"/>
  <c r="H62" i="1"/>
  <c r="H61" i="1"/>
  <c r="H60" i="1"/>
  <c r="H59" i="1"/>
  <c r="H58" i="1"/>
  <c r="H57" i="1"/>
  <c r="H56" i="1"/>
  <c r="H55" i="1"/>
  <c r="H54" i="1"/>
  <c r="H53" i="1"/>
  <c r="H52" i="1"/>
  <c r="H51" i="1"/>
  <c r="H50" i="1"/>
  <c r="H49" i="1"/>
  <c r="H48" i="1"/>
  <c r="H47" i="1"/>
  <c r="H46" i="1"/>
  <c r="H45" i="1"/>
  <c r="H44" i="1"/>
  <c r="H43" i="1"/>
  <c r="H42" i="1"/>
  <c r="H41" i="1"/>
  <c r="H40" i="1"/>
  <c r="H73" i="1"/>
  <c r="H74" i="1"/>
  <c r="H75" i="1"/>
  <c r="H76" i="1"/>
  <c r="H77" i="1"/>
  <c r="H78" i="1"/>
  <c r="H79" i="1"/>
  <c r="H80" i="1"/>
  <c r="H81" i="1"/>
  <c r="H82" i="1"/>
  <c r="H83" i="1"/>
  <c r="H84" i="1"/>
  <c r="H85" i="1"/>
  <c r="H86" i="1"/>
  <c r="H87" i="1"/>
  <c r="H88" i="1"/>
  <c r="H89" i="1"/>
  <c r="H90" i="1"/>
  <c r="H91" i="1"/>
  <c r="H92" i="1"/>
  <c r="H93" i="1"/>
  <c r="H94" i="1"/>
  <c r="H95" i="1"/>
  <c r="H96" i="1"/>
  <c r="H97" i="1"/>
  <c r="H99" i="1"/>
  <c r="H72" i="1"/>
  <c r="F40" i="1"/>
  <c r="F41" i="1"/>
  <c r="F42" i="1"/>
  <c r="F43" i="1"/>
  <c r="F44" i="1"/>
  <c r="F45" i="1"/>
  <c r="F46" i="1"/>
  <c r="F47" i="1"/>
  <c r="F48" i="1"/>
  <c r="F49" i="1"/>
  <c r="F50" i="1"/>
  <c r="F51" i="1"/>
  <c r="F52" i="1"/>
  <c r="F53" i="1"/>
  <c r="F54" i="1"/>
  <c r="F55" i="1"/>
  <c r="F56" i="1"/>
  <c r="F57" i="1"/>
  <c r="F58" i="1"/>
  <c r="F59" i="1"/>
  <c r="F60" i="1"/>
  <c r="F61" i="1"/>
  <c r="F62" i="1"/>
  <c r="F63" i="1"/>
  <c r="F64" i="1"/>
  <c r="F65" i="1"/>
  <c r="F66" i="1"/>
  <c r="F67" i="1"/>
  <c r="F68" i="1"/>
  <c r="F69" i="1"/>
  <c r="F70" i="1"/>
  <c r="F71" i="1"/>
  <c r="F72" i="1"/>
  <c r="F73" i="1"/>
  <c r="F74" i="1"/>
  <c r="F75" i="1"/>
  <c r="F76" i="1"/>
  <c r="F77" i="1"/>
  <c r="F78" i="1"/>
  <c r="F79" i="1"/>
  <c r="F80" i="1"/>
  <c r="F81" i="1"/>
  <c r="F82" i="1"/>
  <c r="F83" i="1"/>
  <c r="F84" i="1"/>
  <c r="F85" i="1"/>
  <c r="F86" i="1"/>
  <c r="F87" i="1"/>
  <c r="F88" i="1"/>
  <c r="F89" i="1"/>
  <c r="F90" i="1"/>
  <c r="F91" i="1"/>
  <c r="F92" i="1"/>
  <c r="F93" i="1"/>
  <c r="F94" i="1"/>
  <c r="F95" i="1"/>
  <c r="F96" i="1"/>
  <c r="F97" i="1"/>
  <c r="F98" i="1"/>
  <c r="F99" i="1"/>
  <c r="F39" i="1"/>
  <c r="C41" i="1"/>
  <c r="C42" i="1"/>
  <c r="C43" i="1"/>
  <c r="C44" i="1"/>
  <c r="C45" i="1"/>
  <c r="C46" i="1"/>
  <c r="C47" i="1"/>
  <c r="C48" i="1"/>
  <c r="C49" i="1"/>
  <c r="C50" i="1"/>
  <c r="C51" i="1"/>
  <c r="C52" i="1"/>
  <c r="C53" i="1"/>
  <c r="C54" i="1"/>
  <c r="C55" i="1"/>
  <c r="C56" i="1"/>
  <c r="C57" i="1"/>
  <c r="C58" i="1"/>
  <c r="C59" i="1"/>
  <c r="C60" i="1"/>
  <c r="C61" i="1"/>
  <c r="C62" i="1"/>
  <c r="C63" i="1"/>
  <c r="C64" i="1"/>
  <c r="C65" i="1"/>
  <c r="C66" i="1"/>
  <c r="C67" i="1"/>
  <c r="C68" i="1"/>
  <c r="C69" i="1"/>
  <c r="C70" i="1"/>
  <c r="C71" i="1"/>
  <c r="C72" i="1"/>
  <c r="C73" i="1"/>
  <c r="C74" i="1"/>
  <c r="C75" i="1"/>
  <c r="C76" i="1"/>
  <c r="C77" i="1"/>
  <c r="C78" i="1"/>
  <c r="C79" i="1"/>
  <c r="C80" i="1"/>
  <c r="C81" i="1"/>
  <c r="C82" i="1"/>
  <c r="C83" i="1"/>
  <c r="C84" i="1"/>
  <c r="C85" i="1"/>
  <c r="C86" i="1"/>
  <c r="C87" i="1"/>
  <c r="C88" i="1"/>
  <c r="C89" i="1"/>
  <c r="C90" i="1"/>
  <c r="C91" i="1"/>
  <c r="C92" i="1"/>
  <c r="C93" i="1"/>
  <c r="C94" i="1"/>
  <c r="C95" i="1"/>
  <c r="C96" i="1"/>
  <c r="C97" i="1"/>
  <c r="C98" i="1"/>
  <c r="C40" i="1"/>
  <c r="C39" i="1"/>
</calcChain>
</file>

<file path=xl/sharedStrings.xml><?xml version="1.0" encoding="utf-8"?>
<sst xmlns="http://schemas.openxmlformats.org/spreadsheetml/2006/main" count="62" uniqueCount="42">
  <si>
    <t>4% drawdown</t>
  </si>
  <si>
    <t>You have already saved up</t>
  </si>
  <si>
    <t>Assumptions:</t>
  </si>
  <si>
    <t>Inflation is 6% per year in future</t>
  </si>
  <si>
    <t>Your portfolio will grow at 10%</t>
  </si>
  <si>
    <t>You will withdraw 4% per year from your portfolio from the date you've set for your financial freedom</t>
  </si>
  <si>
    <t>Annual savings</t>
  </si>
  <si>
    <t>Every year you'll increase the amount that you're saving by inflation</t>
  </si>
  <si>
    <t>Value of your portfolio at that age</t>
  </si>
  <si>
    <t>What that drawdown would be worth today</t>
  </si>
  <si>
    <t>What your portfolio at that age would be worth today</t>
  </si>
  <si>
    <t>Age</t>
  </si>
  <si>
    <t>Your current age</t>
  </si>
  <si>
    <t>The age at which you want to be financially free</t>
  </si>
  <si>
    <t>The amount you are currently saving per year</t>
  </si>
  <si>
    <t>increasing by inflation every year</t>
  </si>
  <si>
    <t>Using the assumptions below, your savings at financial freedom age - shown in terms of what it would be worth today:</t>
  </si>
  <si>
    <t>What 4% of your portfolio at your chosen financial freedom age would be worth today:</t>
  </si>
  <si>
    <t>Enter your current age, financial freedom age and savings details in the turquoise fields below:</t>
  </si>
  <si>
    <t>That's roughly equal to the following drawdown per month - in terms of what the money would be worth today:</t>
  </si>
  <si>
    <t>Your portfolio will grow at 8%</t>
  </si>
  <si>
    <t>Welcome to the free2dobedo financial freedom tool.</t>
  </si>
  <si>
    <t>Don't like what you see?</t>
  </si>
  <si>
    <t>It shows you how your portfolio will grow over time and what you can expect to get per month from your investment portfolio at your desired financial freedom age.</t>
  </si>
  <si>
    <t>The values are shown in terms of what the money will be worth today, assuming your portfolio will grow at 10% and inflation will be 6% per year.</t>
  </si>
  <si>
    <t>Also have a look at the low-growth scenario.</t>
  </si>
  <si>
    <t>Click on the 8% growth 4% drawdown tab below.</t>
  </si>
  <si>
    <t>Note what a difference it makes if your portfolio grows at only 8% per year in a 6% inflation environment.</t>
  </si>
  <si>
    <t>Notice how your portfolio will decrease in value every year if you continue to draw down 4% of your portfolio.</t>
  </si>
  <si>
    <t>Because it's hard to figure out how much R50 million 40 years from now is actually worth to you, we're showing all values below in terms of what they're worth today.</t>
  </si>
  <si>
    <t>Because it's hard to figure out how much R50 million 40 years from now is actually worth to you, we're showing all values in terms of what they're worth today.</t>
  </si>
  <si>
    <t>Start here</t>
  </si>
  <si>
    <t>the amount you save every year.</t>
  </si>
  <si>
    <t>OR</t>
  </si>
  <si>
    <t>your desired freedom age</t>
  </si>
  <si>
    <t>Re-draw the picture by either increasing:</t>
  </si>
  <si>
    <t>1) your current age</t>
  </si>
  <si>
    <t>2) the age at which you want to be financially free</t>
  </si>
  <si>
    <t>3) how much you'll be saving every year</t>
  </si>
  <si>
    <t>4) how much you already have in your total investment portfolio</t>
  </si>
  <si>
    <t>Enter:</t>
  </si>
  <si>
    <t>Click on the 10% growth 4% drawdown tab.</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</si>
</sst>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2" formatCode="_-&quot;R&quot;* #,##0_-;\-&quot;R&quot;* #,##0_-;_-&quot;R&quot;* &quot;-&quot;_-;_-@_-"/>
    <numFmt numFmtId="164" formatCode="_ &quot;R&quot;\ * #,##0.00_ ;_ &quot;R&quot;\ * \-#,##0.00_ ;_ &quot;R&quot;\ * &quot;-&quot;??_ ;_ @_ "/>
    <numFmt numFmtId="165" formatCode="_ &quot;R&quot;\ * #,##0_ ;_ &quot;R&quot;\ * \-#,##0_ ;_ &quot;R&quot;\ * &quot;-&quot;??_ ;_ @_ "/>
    <numFmt numFmtId="166" formatCode="_ &quot;R&quot;\ * #,##0.0_ ;_ &quot;R&quot;\ * \-#,##0.0_ ;_ &quot;R&quot;\ * &quot;-&quot;?_ ;_ @_ "/>
    <numFmt numFmtId="167" formatCode="_ [$R-1C09]\ * #,##0_ ;_ [$R-1C09]\ * \-#,##0_ ;_ [$R-1C09]\ * &quot;-&quot;??_ ;_ @_ "/>
    <numFmt numFmtId="168" formatCode="_-&quot;R&quot;* #,##0.0_-;\-&quot;R&quot;* #,##0.0_-;_-&quot;R&quot;* &quot;-&quot;?_-;_-@_-"/>
    <numFmt numFmtId="169" formatCode="_ &quot;R&quot;\ * #,##0_ ;_ &quot;R&quot;\ * \-#,##0_ ;_ &quot;R&quot;\ * &quot;-&quot;?_ ;_ @_ "/>
  </numFmts>
  <fonts count="8" x14ac:knownFonts="1">
    <font>
      <sz val="11"/>
      <color theme="1"/>
      <name val="Calibri"/>
      <family val="2"/>
      <scheme val="minor"/>
    </font>
    <font>
      <sz val="11"/>
      <color theme="1"/>
      <name val="Calibri"/>
      <family val="2"/>
      <scheme val="minor"/>
    </font>
    <font>
      <b/>
      <sz val="11"/>
      <color theme="1"/>
      <name val="Calibri"/>
      <family val="2"/>
      <scheme val="minor"/>
    </font>
    <font>
      <u/>
      <sz val="11"/>
      <color theme="10"/>
      <name val="Calibri"/>
      <family val="2"/>
      <scheme val="minor"/>
    </font>
    <font>
      <u/>
      <sz val="11"/>
      <color theme="11"/>
      <name val="Calibri"/>
      <family val="2"/>
      <scheme val="minor"/>
    </font>
    <font>
      <b/>
      <sz val="14"/>
      <color theme="1"/>
      <name val="Calibri"/>
      <scheme val="minor"/>
    </font>
    <font>
      <sz val="14"/>
      <color theme="1"/>
      <name val="Calibri"/>
      <scheme val="minor"/>
    </font>
    <font>
      <sz val="14"/>
      <color rgb="FF000000"/>
      <name val="Calibri"/>
      <scheme val="minor"/>
    </font>
  </fonts>
  <fills count="4">
    <fill>
      <patternFill patternType="none"/>
    </fill>
    <fill>
      <patternFill patternType="gray125"/>
    </fill>
    <fill>
      <patternFill patternType="solid">
        <fgColor rgb="FFE2651D"/>
        <bgColor indexed="64"/>
      </patternFill>
    </fill>
    <fill>
      <patternFill patternType="solid">
        <fgColor theme="8" tint="0.39997558519241921"/>
        <bgColor indexed="64"/>
      </patternFill>
    </fill>
  </fills>
  <borders count="13">
    <border>
      <left/>
      <right/>
      <top/>
      <bottom/>
      <diagonal/>
    </border>
    <border>
      <left style="medium">
        <color auto="1"/>
      </left>
      <right style="medium">
        <color auto="1"/>
      </right>
      <top style="medium">
        <color auto="1"/>
      </top>
      <bottom style="medium">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bottom/>
      <diagonal/>
    </border>
    <border>
      <left/>
      <right style="thin">
        <color auto="1"/>
      </right>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s>
  <cellStyleXfs count="18">
    <xf numFmtId="0" fontId="0" fillId="0" borderId="0"/>
    <xf numFmtId="164" fontId="1" fillId="0" borderId="0" applyFon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cellStyleXfs>
  <cellXfs count="41">
    <xf numFmtId="0" fontId="0" fillId="0" borderId="0" xfId="0"/>
    <xf numFmtId="165" fontId="0" fillId="0" borderId="0" xfId="1" applyNumberFormat="1" applyFont="1"/>
    <xf numFmtId="0" fontId="2" fillId="0" borderId="0" xfId="0" applyFont="1"/>
    <xf numFmtId="165" fontId="0" fillId="0" borderId="0" xfId="0" applyNumberFormat="1"/>
    <xf numFmtId="166" fontId="0" fillId="0" borderId="0" xfId="0" applyNumberFormat="1"/>
    <xf numFmtId="0" fontId="0" fillId="0" borderId="0" xfId="0" applyAlignment="1">
      <alignment horizontal="left"/>
    </xf>
    <xf numFmtId="0" fontId="2" fillId="0" borderId="0" xfId="0" applyFont="1" applyAlignment="1">
      <alignment horizontal="left"/>
    </xf>
    <xf numFmtId="167" fontId="0" fillId="0" borderId="0" xfId="0" applyNumberFormat="1"/>
    <xf numFmtId="165" fontId="2" fillId="0" borderId="0" xfId="1" applyNumberFormat="1" applyFont="1" applyAlignment="1">
      <alignment wrapText="1"/>
    </xf>
    <xf numFmtId="0" fontId="2" fillId="0" borderId="0" xfId="0" applyFont="1" applyAlignment="1">
      <alignment wrapText="1"/>
    </xf>
    <xf numFmtId="0" fontId="0" fillId="0" borderId="0" xfId="0" applyAlignment="1">
      <alignment wrapText="1"/>
    </xf>
    <xf numFmtId="0" fontId="2" fillId="2" borderId="0" xfId="0" applyFont="1" applyFill="1" applyAlignment="1">
      <alignment horizontal="left" wrapText="1"/>
    </xf>
    <xf numFmtId="0" fontId="0" fillId="2" borderId="1" xfId="0" applyFill="1" applyBorder="1" applyAlignment="1">
      <alignment horizontal="left"/>
    </xf>
    <xf numFmtId="42" fontId="0" fillId="2" borderId="0" xfId="0" applyNumberFormat="1" applyFill="1" applyBorder="1" applyAlignment="1">
      <alignment horizontal="left"/>
    </xf>
    <xf numFmtId="0" fontId="0" fillId="2" borderId="0" xfId="0" applyFill="1" applyAlignment="1">
      <alignment horizontal="left"/>
    </xf>
    <xf numFmtId="0" fontId="2" fillId="0" borderId="2" xfId="0" applyFont="1" applyBorder="1" applyAlignment="1">
      <alignment horizontal="left"/>
    </xf>
    <xf numFmtId="0" fontId="0" fillId="0" borderId="3" xfId="0" applyBorder="1" applyAlignment="1">
      <alignment horizontal="left"/>
    </xf>
    <xf numFmtId="165" fontId="0" fillId="0" borderId="3" xfId="1" applyNumberFormat="1" applyFont="1" applyBorder="1"/>
    <xf numFmtId="0" fontId="0" fillId="0" borderId="3" xfId="0" applyBorder="1"/>
    <xf numFmtId="0" fontId="2" fillId="0" borderId="5" xfId="0" applyFont="1" applyBorder="1" applyAlignment="1">
      <alignment horizontal="left"/>
    </xf>
    <xf numFmtId="0" fontId="0" fillId="0" borderId="6" xfId="0" applyBorder="1" applyAlignment="1">
      <alignment horizontal="left"/>
    </xf>
    <xf numFmtId="165" fontId="0" fillId="0" borderId="6" xfId="1" applyNumberFormat="1" applyFont="1" applyBorder="1"/>
    <xf numFmtId="0" fontId="0" fillId="0" borderId="6" xfId="0" applyBorder="1"/>
    <xf numFmtId="42" fontId="0" fillId="0" borderId="0" xfId="0" applyNumberFormat="1"/>
    <xf numFmtId="168" fontId="0" fillId="0" borderId="0" xfId="0" applyNumberFormat="1"/>
    <xf numFmtId="169" fontId="5" fillId="0" borderId="4" xfId="0" applyNumberFormat="1" applyFont="1" applyBorder="1"/>
    <xf numFmtId="169" fontId="5" fillId="0" borderId="7" xfId="0" applyNumberFormat="1" applyFont="1" applyBorder="1"/>
    <xf numFmtId="0" fontId="2" fillId="0" borderId="8" xfId="0" applyFont="1" applyBorder="1" applyAlignment="1">
      <alignment horizontal="left"/>
    </xf>
    <xf numFmtId="0" fontId="0" fillId="0" borderId="0" xfId="0" applyBorder="1" applyAlignment="1">
      <alignment horizontal="left"/>
    </xf>
    <xf numFmtId="165" fontId="0" fillId="0" borderId="0" xfId="1" applyNumberFormat="1" applyFont="1" applyBorder="1"/>
    <xf numFmtId="0" fontId="0" fillId="0" borderId="0" xfId="0" applyBorder="1"/>
    <xf numFmtId="169" fontId="5" fillId="0" borderId="9" xfId="0" applyNumberFormat="1" applyFont="1" applyBorder="1"/>
    <xf numFmtId="0" fontId="0" fillId="3" borderId="10" xfId="0" applyFill="1" applyBorder="1" applyProtection="1">
      <protection locked="0"/>
    </xf>
    <xf numFmtId="0" fontId="0" fillId="3" borderId="11" xfId="0" applyFill="1" applyBorder="1" applyProtection="1">
      <protection locked="0"/>
    </xf>
    <xf numFmtId="165" fontId="0" fillId="3" borderId="11" xfId="1" applyNumberFormat="1" applyFont="1" applyFill="1" applyBorder="1" applyProtection="1">
      <protection locked="0"/>
    </xf>
    <xf numFmtId="165" fontId="0" fillId="3" borderId="12" xfId="1" applyNumberFormat="1" applyFont="1" applyFill="1" applyBorder="1" applyProtection="1">
      <protection locked="0"/>
    </xf>
    <xf numFmtId="0" fontId="6" fillId="0" borderId="0" xfId="0" applyFont="1"/>
    <xf numFmtId="0" fontId="7" fillId="0" borderId="0" xfId="0" applyFont="1"/>
    <xf numFmtId="0" fontId="5" fillId="0" borderId="0" xfId="0" applyFont="1"/>
    <xf numFmtId="0" fontId="7" fillId="0" borderId="0" xfId="0" applyFont="1" applyAlignment="1">
      <alignment horizontal="left" indent="1"/>
    </xf>
    <xf numFmtId="0" fontId="6" fillId="0" borderId="0" xfId="0" applyFont="1" applyAlignment="1">
      <alignment horizontal="left" indent="2"/>
    </xf>
  </cellXfs>
  <cellStyles count="18">
    <cellStyle name="Currency" xfId="1" builtinId="4"/>
    <cellStyle name="Followed Hyperlink" xfId="3" builtinId="9" hidden="1"/>
    <cellStyle name="Followed Hyperlink" xfId="5" builtinId="9" hidden="1"/>
    <cellStyle name="Followed Hyperlink" xfId="7" builtinId="9" hidden="1"/>
    <cellStyle name="Followed Hyperlink" xfId="9" builtinId="9" hidden="1"/>
    <cellStyle name="Followed Hyperlink" xfId="11" builtinId="9" hidden="1"/>
    <cellStyle name="Followed Hyperlink" xfId="13" builtinId="9" hidden="1"/>
    <cellStyle name="Followed Hyperlink" xfId="15" builtinId="9" hidden="1"/>
    <cellStyle name="Followed Hyperlink" xfId="17" builtinId="9" hidden="1"/>
    <cellStyle name="Hyperlink" xfId="2" builtinId="8" hidden="1"/>
    <cellStyle name="Hyperlink" xfId="4" builtinId="8" hidden="1"/>
    <cellStyle name="Hyperlink" xfId="6" builtinId="8" hidden="1"/>
    <cellStyle name="Hyperlink" xfId="8" builtinId="8" hidden="1"/>
    <cellStyle name="Hyperlink" xfId="10" builtinId="8" hidden="1"/>
    <cellStyle name="Hyperlink" xfId="12" builtinId="8" hidden="1"/>
    <cellStyle name="Hyperlink" xfId="14" builtinId="8" hidden="1"/>
    <cellStyle name="Hyperlink" xfId="16" builtinId="8" hidden="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 Id="rId7"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autoTitleDeleted val="0"/>
    <c:plotArea>
      <c:layout>
        <c:manualLayout>
          <c:layoutTarget val="inner"/>
          <c:xMode val="edge"/>
          <c:yMode val="edge"/>
          <c:x val="0.0786671323342647"/>
          <c:y val="0.0277777777777778"/>
          <c:w val="0.8702320665058"/>
          <c:h val="0.822469378827647"/>
        </c:manualLayout>
      </c:layout>
      <c:lineChart>
        <c:grouping val="standard"/>
        <c:varyColors val="0"/>
        <c:ser>
          <c:idx val="0"/>
          <c:order val="0"/>
          <c:tx>
            <c:strRef>
              <c:f>'10% growth 4% drawdown'!$B$38</c:f>
              <c:strCache>
                <c:ptCount val="1"/>
                <c:pt idx="0">
                  <c:v>Age</c:v>
                </c:pt>
              </c:strCache>
            </c:strRef>
          </c:tx>
          <c:marker>
            <c:symbol val="none"/>
          </c:marker>
          <c:cat>
            <c:numRef>
              <c:f>'10% growth 4% drawdown'!$B$39:$B$99</c:f>
              <c:numCache>
                <c:formatCode>General</c:formatCode>
                <c:ptCount val="61"/>
                <c:pt idx="0">
                  <c:v>30.0</c:v>
                </c:pt>
                <c:pt idx="1">
                  <c:v>31.0</c:v>
                </c:pt>
                <c:pt idx="2">
                  <c:v>32.0</c:v>
                </c:pt>
                <c:pt idx="3">
                  <c:v>33.0</c:v>
                </c:pt>
                <c:pt idx="4">
                  <c:v>34.0</c:v>
                </c:pt>
                <c:pt idx="5">
                  <c:v>35.0</c:v>
                </c:pt>
                <c:pt idx="6">
                  <c:v>36.0</c:v>
                </c:pt>
                <c:pt idx="7">
                  <c:v>37.0</c:v>
                </c:pt>
                <c:pt idx="8">
                  <c:v>38.0</c:v>
                </c:pt>
                <c:pt idx="9">
                  <c:v>39.0</c:v>
                </c:pt>
                <c:pt idx="10">
                  <c:v>40.0</c:v>
                </c:pt>
                <c:pt idx="11">
                  <c:v>41.0</c:v>
                </c:pt>
                <c:pt idx="12">
                  <c:v>42.0</c:v>
                </c:pt>
                <c:pt idx="13">
                  <c:v>43.0</c:v>
                </c:pt>
                <c:pt idx="14">
                  <c:v>44.0</c:v>
                </c:pt>
                <c:pt idx="15">
                  <c:v>45.0</c:v>
                </c:pt>
                <c:pt idx="16">
                  <c:v>46.0</c:v>
                </c:pt>
                <c:pt idx="17">
                  <c:v>47.0</c:v>
                </c:pt>
                <c:pt idx="18">
                  <c:v>48.0</c:v>
                </c:pt>
                <c:pt idx="19">
                  <c:v>49.0</c:v>
                </c:pt>
                <c:pt idx="20">
                  <c:v>50.0</c:v>
                </c:pt>
                <c:pt idx="21">
                  <c:v>51.0</c:v>
                </c:pt>
                <c:pt idx="22">
                  <c:v>52.0</c:v>
                </c:pt>
                <c:pt idx="23">
                  <c:v>53.0</c:v>
                </c:pt>
                <c:pt idx="24">
                  <c:v>54.0</c:v>
                </c:pt>
                <c:pt idx="25">
                  <c:v>55.0</c:v>
                </c:pt>
                <c:pt idx="26">
                  <c:v>56.0</c:v>
                </c:pt>
                <c:pt idx="27">
                  <c:v>57.0</c:v>
                </c:pt>
                <c:pt idx="28">
                  <c:v>58.0</c:v>
                </c:pt>
                <c:pt idx="29">
                  <c:v>59.0</c:v>
                </c:pt>
                <c:pt idx="30">
                  <c:v>60.0</c:v>
                </c:pt>
                <c:pt idx="31">
                  <c:v>61.0</c:v>
                </c:pt>
                <c:pt idx="32">
                  <c:v>62.0</c:v>
                </c:pt>
                <c:pt idx="33">
                  <c:v>63.0</c:v>
                </c:pt>
                <c:pt idx="34">
                  <c:v>64.0</c:v>
                </c:pt>
                <c:pt idx="35">
                  <c:v>65.0</c:v>
                </c:pt>
                <c:pt idx="36">
                  <c:v>66.0</c:v>
                </c:pt>
                <c:pt idx="37">
                  <c:v>67.0</c:v>
                </c:pt>
                <c:pt idx="38">
                  <c:v>68.0</c:v>
                </c:pt>
                <c:pt idx="39">
                  <c:v>69.0</c:v>
                </c:pt>
                <c:pt idx="40">
                  <c:v>70.0</c:v>
                </c:pt>
                <c:pt idx="41">
                  <c:v>71.0</c:v>
                </c:pt>
                <c:pt idx="42">
                  <c:v>72.0</c:v>
                </c:pt>
                <c:pt idx="43">
                  <c:v>73.0</c:v>
                </c:pt>
                <c:pt idx="44">
                  <c:v>74.0</c:v>
                </c:pt>
                <c:pt idx="45">
                  <c:v>75.0</c:v>
                </c:pt>
                <c:pt idx="46">
                  <c:v>76.0</c:v>
                </c:pt>
                <c:pt idx="47">
                  <c:v>77.0</c:v>
                </c:pt>
                <c:pt idx="48">
                  <c:v>78.0</c:v>
                </c:pt>
                <c:pt idx="49">
                  <c:v>79.0</c:v>
                </c:pt>
                <c:pt idx="50">
                  <c:v>80.0</c:v>
                </c:pt>
                <c:pt idx="51">
                  <c:v>81.0</c:v>
                </c:pt>
                <c:pt idx="52">
                  <c:v>82.0</c:v>
                </c:pt>
                <c:pt idx="53">
                  <c:v>83.0</c:v>
                </c:pt>
                <c:pt idx="54">
                  <c:v>84.0</c:v>
                </c:pt>
                <c:pt idx="55">
                  <c:v>85.0</c:v>
                </c:pt>
                <c:pt idx="56">
                  <c:v>86.0</c:v>
                </c:pt>
                <c:pt idx="57">
                  <c:v>87.0</c:v>
                </c:pt>
                <c:pt idx="58">
                  <c:v>88.0</c:v>
                </c:pt>
                <c:pt idx="59">
                  <c:v>89.0</c:v>
                </c:pt>
                <c:pt idx="60">
                  <c:v>90.0</c:v>
                </c:pt>
              </c:numCache>
            </c:numRef>
          </c:cat>
          <c:val>
            <c:numRef>
              <c:f>'10% growth 4% drawdown'!$B$39:$B$99</c:f>
              <c:numCache>
                <c:formatCode>General</c:formatCode>
                <c:ptCount val="61"/>
                <c:pt idx="0">
                  <c:v>30.0</c:v>
                </c:pt>
                <c:pt idx="1">
                  <c:v>31.0</c:v>
                </c:pt>
                <c:pt idx="2">
                  <c:v>32.0</c:v>
                </c:pt>
                <c:pt idx="3">
                  <c:v>33.0</c:v>
                </c:pt>
                <c:pt idx="4">
                  <c:v>34.0</c:v>
                </c:pt>
                <c:pt idx="5">
                  <c:v>35.0</c:v>
                </c:pt>
                <c:pt idx="6">
                  <c:v>36.0</c:v>
                </c:pt>
                <c:pt idx="7">
                  <c:v>37.0</c:v>
                </c:pt>
                <c:pt idx="8">
                  <c:v>38.0</c:v>
                </c:pt>
                <c:pt idx="9">
                  <c:v>39.0</c:v>
                </c:pt>
                <c:pt idx="10">
                  <c:v>40.0</c:v>
                </c:pt>
                <c:pt idx="11">
                  <c:v>41.0</c:v>
                </c:pt>
                <c:pt idx="12">
                  <c:v>42.0</c:v>
                </c:pt>
                <c:pt idx="13">
                  <c:v>43.0</c:v>
                </c:pt>
                <c:pt idx="14">
                  <c:v>44.0</c:v>
                </c:pt>
                <c:pt idx="15">
                  <c:v>45.0</c:v>
                </c:pt>
                <c:pt idx="16">
                  <c:v>46.0</c:v>
                </c:pt>
                <c:pt idx="17">
                  <c:v>47.0</c:v>
                </c:pt>
                <c:pt idx="18">
                  <c:v>48.0</c:v>
                </c:pt>
                <c:pt idx="19">
                  <c:v>49.0</c:v>
                </c:pt>
                <c:pt idx="20">
                  <c:v>50.0</c:v>
                </c:pt>
                <c:pt idx="21">
                  <c:v>51.0</c:v>
                </c:pt>
                <c:pt idx="22">
                  <c:v>52.0</c:v>
                </c:pt>
                <c:pt idx="23">
                  <c:v>53.0</c:v>
                </c:pt>
                <c:pt idx="24">
                  <c:v>54.0</c:v>
                </c:pt>
                <c:pt idx="25">
                  <c:v>55.0</c:v>
                </c:pt>
                <c:pt idx="26">
                  <c:v>56.0</c:v>
                </c:pt>
                <c:pt idx="27">
                  <c:v>57.0</c:v>
                </c:pt>
                <c:pt idx="28">
                  <c:v>58.0</c:v>
                </c:pt>
                <c:pt idx="29">
                  <c:v>59.0</c:v>
                </c:pt>
                <c:pt idx="30">
                  <c:v>60.0</c:v>
                </c:pt>
                <c:pt idx="31">
                  <c:v>61.0</c:v>
                </c:pt>
                <c:pt idx="32">
                  <c:v>62.0</c:v>
                </c:pt>
                <c:pt idx="33">
                  <c:v>63.0</c:v>
                </c:pt>
                <c:pt idx="34">
                  <c:v>64.0</c:v>
                </c:pt>
                <c:pt idx="35">
                  <c:v>65.0</c:v>
                </c:pt>
                <c:pt idx="36">
                  <c:v>66.0</c:v>
                </c:pt>
                <c:pt idx="37">
                  <c:v>67.0</c:v>
                </c:pt>
                <c:pt idx="38">
                  <c:v>68.0</c:v>
                </c:pt>
                <c:pt idx="39">
                  <c:v>69.0</c:v>
                </c:pt>
                <c:pt idx="40">
                  <c:v>70.0</c:v>
                </c:pt>
                <c:pt idx="41">
                  <c:v>71.0</c:v>
                </c:pt>
                <c:pt idx="42">
                  <c:v>72.0</c:v>
                </c:pt>
                <c:pt idx="43">
                  <c:v>73.0</c:v>
                </c:pt>
                <c:pt idx="44">
                  <c:v>74.0</c:v>
                </c:pt>
                <c:pt idx="45">
                  <c:v>75.0</c:v>
                </c:pt>
                <c:pt idx="46">
                  <c:v>76.0</c:v>
                </c:pt>
                <c:pt idx="47">
                  <c:v>77.0</c:v>
                </c:pt>
                <c:pt idx="48">
                  <c:v>78.0</c:v>
                </c:pt>
                <c:pt idx="49">
                  <c:v>79.0</c:v>
                </c:pt>
                <c:pt idx="50">
                  <c:v>80.0</c:v>
                </c:pt>
                <c:pt idx="51">
                  <c:v>81.0</c:v>
                </c:pt>
                <c:pt idx="52">
                  <c:v>82.0</c:v>
                </c:pt>
                <c:pt idx="53">
                  <c:v>83.0</c:v>
                </c:pt>
                <c:pt idx="54">
                  <c:v>84.0</c:v>
                </c:pt>
                <c:pt idx="55">
                  <c:v>85.0</c:v>
                </c:pt>
                <c:pt idx="56">
                  <c:v>86.0</c:v>
                </c:pt>
                <c:pt idx="57">
                  <c:v>87.0</c:v>
                </c:pt>
                <c:pt idx="58">
                  <c:v>88.0</c:v>
                </c:pt>
                <c:pt idx="59">
                  <c:v>89.0</c:v>
                </c:pt>
                <c:pt idx="60">
                  <c:v>90.0</c:v>
                </c:pt>
              </c:numCache>
            </c:numRef>
          </c:val>
          <c:smooth val="0"/>
        </c:ser>
        <c:ser>
          <c:idx val="1"/>
          <c:order val="1"/>
          <c:tx>
            <c:strRef>
              <c:f>'10% growth 4% drawdown'!$C$38</c:f>
              <c:strCache>
                <c:ptCount val="1"/>
                <c:pt idx="0">
                  <c:v>What your portfolio at that age would be worth today</c:v>
                </c:pt>
              </c:strCache>
            </c:strRef>
          </c:tx>
          <c:marker>
            <c:symbol val="none"/>
          </c:marker>
          <c:cat>
            <c:numRef>
              <c:f>'10% growth 4% drawdown'!$B$39:$B$99</c:f>
              <c:numCache>
                <c:formatCode>General</c:formatCode>
                <c:ptCount val="61"/>
                <c:pt idx="0">
                  <c:v>30.0</c:v>
                </c:pt>
                <c:pt idx="1">
                  <c:v>31.0</c:v>
                </c:pt>
                <c:pt idx="2">
                  <c:v>32.0</c:v>
                </c:pt>
                <c:pt idx="3">
                  <c:v>33.0</c:v>
                </c:pt>
                <c:pt idx="4">
                  <c:v>34.0</c:v>
                </c:pt>
                <c:pt idx="5">
                  <c:v>35.0</c:v>
                </c:pt>
                <c:pt idx="6">
                  <c:v>36.0</c:v>
                </c:pt>
                <c:pt idx="7">
                  <c:v>37.0</c:v>
                </c:pt>
                <c:pt idx="8">
                  <c:v>38.0</c:v>
                </c:pt>
                <c:pt idx="9">
                  <c:v>39.0</c:v>
                </c:pt>
                <c:pt idx="10">
                  <c:v>40.0</c:v>
                </c:pt>
                <c:pt idx="11">
                  <c:v>41.0</c:v>
                </c:pt>
                <c:pt idx="12">
                  <c:v>42.0</c:v>
                </c:pt>
                <c:pt idx="13">
                  <c:v>43.0</c:v>
                </c:pt>
                <c:pt idx="14">
                  <c:v>44.0</c:v>
                </c:pt>
                <c:pt idx="15">
                  <c:v>45.0</c:v>
                </c:pt>
                <c:pt idx="16">
                  <c:v>46.0</c:v>
                </c:pt>
                <c:pt idx="17">
                  <c:v>47.0</c:v>
                </c:pt>
                <c:pt idx="18">
                  <c:v>48.0</c:v>
                </c:pt>
                <c:pt idx="19">
                  <c:v>49.0</c:v>
                </c:pt>
                <c:pt idx="20">
                  <c:v>50.0</c:v>
                </c:pt>
                <c:pt idx="21">
                  <c:v>51.0</c:v>
                </c:pt>
                <c:pt idx="22">
                  <c:v>52.0</c:v>
                </c:pt>
                <c:pt idx="23">
                  <c:v>53.0</c:v>
                </c:pt>
                <c:pt idx="24">
                  <c:v>54.0</c:v>
                </c:pt>
                <c:pt idx="25">
                  <c:v>55.0</c:v>
                </c:pt>
                <c:pt idx="26">
                  <c:v>56.0</c:v>
                </c:pt>
                <c:pt idx="27">
                  <c:v>57.0</c:v>
                </c:pt>
                <c:pt idx="28">
                  <c:v>58.0</c:v>
                </c:pt>
                <c:pt idx="29">
                  <c:v>59.0</c:v>
                </c:pt>
                <c:pt idx="30">
                  <c:v>60.0</c:v>
                </c:pt>
                <c:pt idx="31">
                  <c:v>61.0</c:v>
                </c:pt>
                <c:pt idx="32">
                  <c:v>62.0</c:v>
                </c:pt>
                <c:pt idx="33">
                  <c:v>63.0</c:v>
                </c:pt>
                <c:pt idx="34">
                  <c:v>64.0</c:v>
                </c:pt>
                <c:pt idx="35">
                  <c:v>65.0</c:v>
                </c:pt>
                <c:pt idx="36">
                  <c:v>66.0</c:v>
                </c:pt>
                <c:pt idx="37">
                  <c:v>67.0</c:v>
                </c:pt>
                <c:pt idx="38">
                  <c:v>68.0</c:v>
                </c:pt>
                <c:pt idx="39">
                  <c:v>69.0</c:v>
                </c:pt>
                <c:pt idx="40">
                  <c:v>70.0</c:v>
                </c:pt>
                <c:pt idx="41">
                  <c:v>71.0</c:v>
                </c:pt>
                <c:pt idx="42">
                  <c:v>72.0</c:v>
                </c:pt>
                <c:pt idx="43">
                  <c:v>73.0</c:v>
                </c:pt>
                <c:pt idx="44">
                  <c:v>74.0</c:v>
                </c:pt>
                <c:pt idx="45">
                  <c:v>75.0</c:v>
                </c:pt>
                <c:pt idx="46">
                  <c:v>76.0</c:v>
                </c:pt>
                <c:pt idx="47">
                  <c:v>77.0</c:v>
                </c:pt>
                <c:pt idx="48">
                  <c:v>78.0</c:v>
                </c:pt>
                <c:pt idx="49">
                  <c:v>79.0</c:v>
                </c:pt>
                <c:pt idx="50">
                  <c:v>80.0</c:v>
                </c:pt>
                <c:pt idx="51">
                  <c:v>81.0</c:v>
                </c:pt>
                <c:pt idx="52">
                  <c:v>82.0</c:v>
                </c:pt>
                <c:pt idx="53">
                  <c:v>83.0</c:v>
                </c:pt>
                <c:pt idx="54">
                  <c:v>84.0</c:v>
                </c:pt>
                <c:pt idx="55">
                  <c:v>85.0</c:v>
                </c:pt>
                <c:pt idx="56">
                  <c:v>86.0</c:v>
                </c:pt>
                <c:pt idx="57">
                  <c:v>87.0</c:v>
                </c:pt>
                <c:pt idx="58">
                  <c:v>88.0</c:v>
                </c:pt>
                <c:pt idx="59">
                  <c:v>89.0</c:v>
                </c:pt>
                <c:pt idx="60">
                  <c:v>90.0</c:v>
                </c:pt>
              </c:numCache>
            </c:numRef>
          </c:cat>
          <c:val>
            <c:numRef>
              <c:f>'10% growth 4% drawdown'!$C$39:$C$99</c:f>
              <c:numCache>
                <c:formatCode>_-"R"* #,##0_-;\-"R"* #,##0_-;_-"R"* "-"_-;_-@_-</c:formatCode>
                <c:ptCount val="61"/>
                <c:pt idx="0">
                  <c:v>0.0</c:v>
                </c:pt>
                <c:pt idx="1">
                  <c:v>235849.0566037736</c:v>
                </c:pt>
                <c:pt idx="2">
                  <c:v>480598.0776076895</c:v>
                </c:pt>
                <c:pt idx="3">
                  <c:v>734582.9107249607</c:v>
                </c:pt>
                <c:pt idx="4">
                  <c:v>998152.077167412</c:v>
                </c:pt>
                <c:pt idx="5">
                  <c:v>1.27166724989071E6</c:v>
                </c:pt>
                <c:pt idx="6">
                  <c:v>1.55550374988659E6</c:v>
                </c:pt>
                <c:pt idx="7">
                  <c:v>1.85005106120306E6</c:v>
                </c:pt>
                <c:pt idx="8">
                  <c:v>2.1557133653994E6</c:v>
                </c:pt>
                <c:pt idx="9">
                  <c:v>2.47291009616919E6</c:v>
                </c:pt>
                <c:pt idx="10">
                  <c:v>2.80207651489256E6</c:v>
                </c:pt>
                <c:pt idx="11">
                  <c:v>3.14366430790737E6</c:v>
                </c:pt>
                <c:pt idx="12">
                  <c:v>3.49814220631897E6</c:v>
                </c:pt>
                <c:pt idx="13">
                  <c:v>3.86599662919893E6</c:v>
                </c:pt>
                <c:pt idx="14">
                  <c:v>4.2477323510555E6</c:v>
                </c:pt>
                <c:pt idx="15">
                  <c:v>4.64387319449155E6</c:v>
                </c:pt>
                <c:pt idx="16">
                  <c:v>4.64387319449155E6</c:v>
                </c:pt>
                <c:pt idx="17">
                  <c:v>4.64387319449155E6</c:v>
                </c:pt>
                <c:pt idx="18">
                  <c:v>4.64387319449155E6</c:v>
                </c:pt>
                <c:pt idx="19">
                  <c:v>4.64387319449155E6</c:v>
                </c:pt>
                <c:pt idx="20">
                  <c:v>4.64387319449155E6</c:v>
                </c:pt>
                <c:pt idx="21">
                  <c:v>4.64387319449155E6</c:v>
                </c:pt>
                <c:pt idx="22">
                  <c:v>4.64387319449155E6</c:v>
                </c:pt>
                <c:pt idx="23">
                  <c:v>4.64387319449155E6</c:v>
                </c:pt>
                <c:pt idx="24">
                  <c:v>4.64387319449155E6</c:v>
                </c:pt>
                <c:pt idx="25">
                  <c:v>4.64387319449155E6</c:v>
                </c:pt>
                <c:pt idx="26">
                  <c:v>4.64387319449155E6</c:v>
                </c:pt>
                <c:pt idx="27">
                  <c:v>4.64387319449155E6</c:v>
                </c:pt>
                <c:pt idx="28">
                  <c:v>4.64387319449155E6</c:v>
                </c:pt>
                <c:pt idx="29">
                  <c:v>4.64387319449155E6</c:v>
                </c:pt>
                <c:pt idx="30">
                  <c:v>4.64387319449155E6</c:v>
                </c:pt>
                <c:pt idx="31">
                  <c:v>4.64387319449155E6</c:v>
                </c:pt>
                <c:pt idx="32">
                  <c:v>4.64387319449155E6</c:v>
                </c:pt>
                <c:pt idx="33">
                  <c:v>4.64387319449155E6</c:v>
                </c:pt>
                <c:pt idx="34">
                  <c:v>4.64387319449155E6</c:v>
                </c:pt>
                <c:pt idx="35">
                  <c:v>4.64387319449155E6</c:v>
                </c:pt>
                <c:pt idx="36">
                  <c:v>4.64387319449155E6</c:v>
                </c:pt>
                <c:pt idx="37">
                  <c:v>4.64387319449155E6</c:v>
                </c:pt>
                <c:pt idx="38">
                  <c:v>4.64387319449155E6</c:v>
                </c:pt>
                <c:pt idx="39">
                  <c:v>4.64387319449155E6</c:v>
                </c:pt>
                <c:pt idx="40">
                  <c:v>4.64387319449155E6</c:v>
                </c:pt>
                <c:pt idx="41">
                  <c:v>4.64387319449156E6</c:v>
                </c:pt>
                <c:pt idx="42">
                  <c:v>4.64387319449155E6</c:v>
                </c:pt>
                <c:pt idx="43">
                  <c:v>4.64387319449155E6</c:v>
                </c:pt>
                <c:pt idx="44">
                  <c:v>4.64387319449155E6</c:v>
                </c:pt>
                <c:pt idx="45">
                  <c:v>4.64387319449156E6</c:v>
                </c:pt>
                <c:pt idx="46">
                  <c:v>4.64387319449156E6</c:v>
                </c:pt>
                <c:pt idx="47">
                  <c:v>4.64387319449156E6</c:v>
                </c:pt>
                <c:pt idx="48">
                  <c:v>4.64387319449156E6</c:v>
                </c:pt>
                <c:pt idx="49">
                  <c:v>4.64387319449156E6</c:v>
                </c:pt>
                <c:pt idx="50">
                  <c:v>4.64387319449156E6</c:v>
                </c:pt>
                <c:pt idx="51">
                  <c:v>4.64387319449156E6</c:v>
                </c:pt>
                <c:pt idx="52">
                  <c:v>4.64387319449156E6</c:v>
                </c:pt>
                <c:pt idx="53">
                  <c:v>4.64387319449156E6</c:v>
                </c:pt>
                <c:pt idx="54">
                  <c:v>4.64387319449156E6</c:v>
                </c:pt>
                <c:pt idx="55">
                  <c:v>4.64387319449156E6</c:v>
                </c:pt>
                <c:pt idx="56">
                  <c:v>4.64387319449156E6</c:v>
                </c:pt>
                <c:pt idx="57">
                  <c:v>4.64387319449156E6</c:v>
                </c:pt>
                <c:pt idx="58">
                  <c:v>4.64387319449156E6</c:v>
                </c:pt>
                <c:pt idx="59">
                  <c:v>4.64387319449156E6</c:v>
                </c:pt>
                <c:pt idx="60">
                  <c:v>4.64387319449156E6</c:v>
                </c:pt>
              </c:numCache>
            </c:numRef>
          </c:val>
          <c:smooth val="0"/>
        </c:ser>
        <c:dLbls>
          <c:showLegendKey val="0"/>
          <c:showVal val="0"/>
          <c:showCatName val="0"/>
          <c:showSerName val="0"/>
          <c:showPercent val="0"/>
          <c:showBubbleSize val="0"/>
        </c:dLbls>
        <c:marker val="1"/>
        <c:smooth val="0"/>
        <c:axId val="-2128956040"/>
        <c:axId val="-2128953368"/>
      </c:lineChart>
      <c:catAx>
        <c:axId val="-2128956040"/>
        <c:scaling>
          <c:orientation val="minMax"/>
        </c:scaling>
        <c:delete val="0"/>
        <c:axPos val="b"/>
        <c:numFmt formatCode="General" sourceLinked="1"/>
        <c:majorTickMark val="out"/>
        <c:minorTickMark val="none"/>
        <c:tickLblPos val="nextTo"/>
        <c:crossAx val="-2128953368"/>
        <c:crosses val="autoZero"/>
        <c:auto val="1"/>
        <c:lblAlgn val="ctr"/>
        <c:lblOffset val="100"/>
        <c:noMultiLvlLbl val="0"/>
      </c:catAx>
      <c:valAx>
        <c:axId val="-2128953368"/>
        <c:scaling>
          <c:orientation val="minMax"/>
        </c:scaling>
        <c:delete val="0"/>
        <c:axPos val="l"/>
        <c:majorGridlines/>
        <c:numFmt formatCode="General" sourceLinked="1"/>
        <c:majorTickMark val="out"/>
        <c:minorTickMark val="none"/>
        <c:tickLblPos val="nextTo"/>
        <c:crossAx val="-2128956040"/>
        <c:crosses val="autoZero"/>
        <c:crossBetween val="between"/>
      </c:valAx>
    </c:plotArea>
    <c:legend>
      <c:legendPos val="r"/>
      <c:legendEntry>
        <c:idx val="0"/>
        <c:delete val="1"/>
      </c:legendEntry>
      <c:layout>
        <c:manualLayout>
          <c:xMode val="edge"/>
          <c:yMode val="edge"/>
          <c:x val="0.605771573739093"/>
          <c:y val="0.684993073782444"/>
          <c:w val="0.333901659469986"/>
          <c:h val="0.148915864683581"/>
        </c:manualLayout>
      </c:layout>
      <c:overlay val="0"/>
    </c:legend>
    <c:plotVisOnly val="1"/>
    <c:dispBlanksAs val="gap"/>
    <c:showDLblsOverMax val="0"/>
  </c:chart>
  <c:printSettings>
    <c:headerFooter/>
    <c:pageMargins b="1.0" l="0.75" r="0.75" t="1.0"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autoTitleDeleted val="0"/>
    <c:plotArea>
      <c:layout>
        <c:manualLayout>
          <c:layoutTarget val="inner"/>
          <c:xMode val="edge"/>
          <c:yMode val="edge"/>
          <c:x val="0.0786671323342647"/>
          <c:y val="0.0277777777777778"/>
          <c:w val="0.8702320665058"/>
          <c:h val="0.822469378827647"/>
        </c:manualLayout>
      </c:layout>
      <c:lineChart>
        <c:grouping val="standard"/>
        <c:varyColors val="0"/>
        <c:ser>
          <c:idx val="0"/>
          <c:order val="0"/>
          <c:tx>
            <c:strRef>
              <c:f>'8% growth 4% drawdown'!$B$37</c:f>
              <c:strCache>
                <c:ptCount val="1"/>
                <c:pt idx="0">
                  <c:v>Age</c:v>
                </c:pt>
              </c:strCache>
            </c:strRef>
          </c:tx>
          <c:marker>
            <c:symbol val="none"/>
          </c:marker>
          <c:cat>
            <c:numRef>
              <c:f>'8% growth 4% drawdown'!$B$38:$B$98</c:f>
              <c:numCache>
                <c:formatCode>General</c:formatCode>
                <c:ptCount val="61"/>
                <c:pt idx="0">
                  <c:v>30.0</c:v>
                </c:pt>
                <c:pt idx="1">
                  <c:v>31.0</c:v>
                </c:pt>
                <c:pt idx="2">
                  <c:v>32.0</c:v>
                </c:pt>
                <c:pt idx="3">
                  <c:v>33.0</c:v>
                </c:pt>
                <c:pt idx="4">
                  <c:v>34.0</c:v>
                </c:pt>
                <c:pt idx="5">
                  <c:v>35.0</c:v>
                </c:pt>
                <c:pt idx="6">
                  <c:v>36.0</c:v>
                </c:pt>
                <c:pt idx="7">
                  <c:v>37.0</c:v>
                </c:pt>
                <c:pt idx="8">
                  <c:v>38.0</c:v>
                </c:pt>
                <c:pt idx="9">
                  <c:v>39.0</c:v>
                </c:pt>
                <c:pt idx="10">
                  <c:v>40.0</c:v>
                </c:pt>
                <c:pt idx="11">
                  <c:v>41.0</c:v>
                </c:pt>
                <c:pt idx="12">
                  <c:v>42.0</c:v>
                </c:pt>
                <c:pt idx="13">
                  <c:v>43.0</c:v>
                </c:pt>
                <c:pt idx="14">
                  <c:v>44.0</c:v>
                </c:pt>
                <c:pt idx="15">
                  <c:v>45.0</c:v>
                </c:pt>
                <c:pt idx="16">
                  <c:v>46.0</c:v>
                </c:pt>
                <c:pt idx="17">
                  <c:v>47.0</c:v>
                </c:pt>
                <c:pt idx="18">
                  <c:v>48.0</c:v>
                </c:pt>
                <c:pt idx="19">
                  <c:v>49.0</c:v>
                </c:pt>
                <c:pt idx="20">
                  <c:v>50.0</c:v>
                </c:pt>
                <c:pt idx="21">
                  <c:v>51.0</c:v>
                </c:pt>
                <c:pt idx="22">
                  <c:v>52.0</c:v>
                </c:pt>
                <c:pt idx="23">
                  <c:v>53.0</c:v>
                </c:pt>
                <c:pt idx="24">
                  <c:v>54.0</c:v>
                </c:pt>
                <c:pt idx="25">
                  <c:v>55.0</c:v>
                </c:pt>
                <c:pt idx="26">
                  <c:v>56.0</c:v>
                </c:pt>
                <c:pt idx="27">
                  <c:v>57.0</c:v>
                </c:pt>
                <c:pt idx="28">
                  <c:v>58.0</c:v>
                </c:pt>
                <c:pt idx="29">
                  <c:v>59.0</c:v>
                </c:pt>
                <c:pt idx="30">
                  <c:v>60.0</c:v>
                </c:pt>
                <c:pt idx="31">
                  <c:v>61.0</c:v>
                </c:pt>
                <c:pt idx="32">
                  <c:v>62.0</c:v>
                </c:pt>
                <c:pt idx="33">
                  <c:v>63.0</c:v>
                </c:pt>
                <c:pt idx="34">
                  <c:v>64.0</c:v>
                </c:pt>
                <c:pt idx="35">
                  <c:v>65.0</c:v>
                </c:pt>
                <c:pt idx="36">
                  <c:v>66.0</c:v>
                </c:pt>
                <c:pt idx="37">
                  <c:v>67.0</c:v>
                </c:pt>
                <c:pt idx="38">
                  <c:v>68.0</c:v>
                </c:pt>
                <c:pt idx="39">
                  <c:v>69.0</c:v>
                </c:pt>
                <c:pt idx="40">
                  <c:v>70.0</c:v>
                </c:pt>
                <c:pt idx="41">
                  <c:v>71.0</c:v>
                </c:pt>
                <c:pt idx="42">
                  <c:v>72.0</c:v>
                </c:pt>
                <c:pt idx="43">
                  <c:v>73.0</c:v>
                </c:pt>
                <c:pt idx="44">
                  <c:v>74.0</c:v>
                </c:pt>
                <c:pt idx="45">
                  <c:v>75.0</c:v>
                </c:pt>
                <c:pt idx="46">
                  <c:v>76.0</c:v>
                </c:pt>
                <c:pt idx="47">
                  <c:v>77.0</c:v>
                </c:pt>
                <c:pt idx="48">
                  <c:v>78.0</c:v>
                </c:pt>
                <c:pt idx="49">
                  <c:v>79.0</c:v>
                </c:pt>
                <c:pt idx="50">
                  <c:v>80.0</c:v>
                </c:pt>
                <c:pt idx="51">
                  <c:v>81.0</c:v>
                </c:pt>
                <c:pt idx="52">
                  <c:v>82.0</c:v>
                </c:pt>
                <c:pt idx="53">
                  <c:v>83.0</c:v>
                </c:pt>
                <c:pt idx="54">
                  <c:v>84.0</c:v>
                </c:pt>
                <c:pt idx="55">
                  <c:v>85.0</c:v>
                </c:pt>
                <c:pt idx="56">
                  <c:v>86.0</c:v>
                </c:pt>
                <c:pt idx="57">
                  <c:v>87.0</c:v>
                </c:pt>
                <c:pt idx="58">
                  <c:v>88.0</c:v>
                </c:pt>
                <c:pt idx="59">
                  <c:v>89.0</c:v>
                </c:pt>
                <c:pt idx="60">
                  <c:v>90.0</c:v>
                </c:pt>
              </c:numCache>
            </c:numRef>
          </c:cat>
          <c:val>
            <c:numRef>
              <c:f>'8% growth 4% drawdown'!$B$38:$B$98</c:f>
              <c:numCache>
                <c:formatCode>General</c:formatCode>
                <c:ptCount val="61"/>
                <c:pt idx="0">
                  <c:v>30.0</c:v>
                </c:pt>
                <c:pt idx="1">
                  <c:v>31.0</c:v>
                </c:pt>
                <c:pt idx="2">
                  <c:v>32.0</c:v>
                </c:pt>
                <c:pt idx="3">
                  <c:v>33.0</c:v>
                </c:pt>
                <c:pt idx="4">
                  <c:v>34.0</c:v>
                </c:pt>
                <c:pt idx="5">
                  <c:v>35.0</c:v>
                </c:pt>
                <c:pt idx="6">
                  <c:v>36.0</c:v>
                </c:pt>
                <c:pt idx="7">
                  <c:v>37.0</c:v>
                </c:pt>
                <c:pt idx="8">
                  <c:v>38.0</c:v>
                </c:pt>
                <c:pt idx="9">
                  <c:v>39.0</c:v>
                </c:pt>
                <c:pt idx="10">
                  <c:v>40.0</c:v>
                </c:pt>
                <c:pt idx="11">
                  <c:v>41.0</c:v>
                </c:pt>
                <c:pt idx="12">
                  <c:v>42.0</c:v>
                </c:pt>
                <c:pt idx="13">
                  <c:v>43.0</c:v>
                </c:pt>
                <c:pt idx="14">
                  <c:v>44.0</c:v>
                </c:pt>
                <c:pt idx="15">
                  <c:v>45.0</c:v>
                </c:pt>
                <c:pt idx="16">
                  <c:v>46.0</c:v>
                </c:pt>
                <c:pt idx="17">
                  <c:v>47.0</c:v>
                </c:pt>
                <c:pt idx="18">
                  <c:v>48.0</c:v>
                </c:pt>
                <c:pt idx="19">
                  <c:v>49.0</c:v>
                </c:pt>
                <c:pt idx="20">
                  <c:v>50.0</c:v>
                </c:pt>
                <c:pt idx="21">
                  <c:v>51.0</c:v>
                </c:pt>
                <c:pt idx="22">
                  <c:v>52.0</c:v>
                </c:pt>
                <c:pt idx="23">
                  <c:v>53.0</c:v>
                </c:pt>
                <c:pt idx="24">
                  <c:v>54.0</c:v>
                </c:pt>
                <c:pt idx="25">
                  <c:v>55.0</c:v>
                </c:pt>
                <c:pt idx="26">
                  <c:v>56.0</c:v>
                </c:pt>
                <c:pt idx="27">
                  <c:v>57.0</c:v>
                </c:pt>
                <c:pt idx="28">
                  <c:v>58.0</c:v>
                </c:pt>
                <c:pt idx="29">
                  <c:v>59.0</c:v>
                </c:pt>
                <c:pt idx="30">
                  <c:v>60.0</c:v>
                </c:pt>
                <c:pt idx="31">
                  <c:v>61.0</c:v>
                </c:pt>
                <c:pt idx="32">
                  <c:v>62.0</c:v>
                </c:pt>
                <c:pt idx="33">
                  <c:v>63.0</c:v>
                </c:pt>
                <c:pt idx="34">
                  <c:v>64.0</c:v>
                </c:pt>
                <c:pt idx="35">
                  <c:v>65.0</c:v>
                </c:pt>
                <c:pt idx="36">
                  <c:v>66.0</c:v>
                </c:pt>
                <c:pt idx="37">
                  <c:v>67.0</c:v>
                </c:pt>
                <c:pt idx="38">
                  <c:v>68.0</c:v>
                </c:pt>
                <c:pt idx="39">
                  <c:v>69.0</c:v>
                </c:pt>
                <c:pt idx="40">
                  <c:v>70.0</c:v>
                </c:pt>
                <c:pt idx="41">
                  <c:v>71.0</c:v>
                </c:pt>
                <c:pt idx="42">
                  <c:v>72.0</c:v>
                </c:pt>
                <c:pt idx="43">
                  <c:v>73.0</c:v>
                </c:pt>
                <c:pt idx="44">
                  <c:v>74.0</c:v>
                </c:pt>
                <c:pt idx="45">
                  <c:v>75.0</c:v>
                </c:pt>
                <c:pt idx="46">
                  <c:v>76.0</c:v>
                </c:pt>
                <c:pt idx="47">
                  <c:v>77.0</c:v>
                </c:pt>
                <c:pt idx="48">
                  <c:v>78.0</c:v>
                </c:pt>
                <c:pt idx="49">
                  <c:v>79.0</c:v>
                </c:pt>
                <c:pt idx="50">
                  <c:v>80.0</c:v>
                </c:pt>
                <c:pt idx="51">
                  <c:v>81.0</c:v>
                </c:pt>
                <c:pt idx="52">
                  <c:v>82.0</c:v>
                </c:pt>
                <c:pt idx="53">
                  <c:v>83.0</c:v>
                </c:pt>
                <c:pt idx="54">
                  <c:v>84.0</c:v>
                </c:pt>
                <c:pt idx="55">
                  <c:v>85.0</c:v>
                </c:pt>
                <c:pt idx="56">
                  <c:v>86.0</c:v>
                </c:pt>
                <c:pt idx="57">
                  <c:v>87.0</c:v>
                </c:pt>
                <c:pt idx="58">
                  <c:v>88.0</c:v>
                </c:pt>
                <c:pt idx="59">
                  <c:v>89.0</c:v>
                </c:pt>
                <c:pt idx="60">
                  <c:v>90.0</c:v>
                </c:pt>
              </c:numCache>
            </c:numRef>
          </c:val>
          <c:smooth val="0"/>
        </c:ser>
        <c:ser>
          <c:idx val="1"/>
          <c:order val="1"/>
          <c:tx>
            <c:strRef>
              <c:f>'8% growth 4% drawdown'!$C$37</c:f>
              <c:strCache>
                <c:ptCount val="1"/>
                <c:pt idx="0">
                  <c:v>What your portfolio at that age would be worth today</c:v>
                </c:pt>
              </c:strCache>
            </c:strRef>
          </c:tx>
          <c:marker>
            <c:symbol val="none"/>
          </c:marker>
          <c:cat>
            <c:numRef>
              <c:f>'8% growth 4% drawdown'!$B$38:$B$98</c:f>
              <c:numCache>
                <c:formatCode>General</c:formatCode>
                <c:ptCount val="61"/>
                <c:pt idx="0">
                  <c:v>30.0</c:v>
                </c:pt>
                <c:pt idx="1">
                  <c:v>31.0</c:v>
                </c:pt>
                <c:pt idx="2">
                  <c:v>32.0</c:v>
                </c:pt>
                <c:pt idx="3">
                  <c:v>33.0</c:v>
                </c:pt>
                <c:pt idx="4">
                  <c:v>34.0</c:v>
                </c:pt>
                <c:pt idx="5">
                  <c:v>35.0</c:v>
                </c:pt>
                <c:pt idx="6">
                  <c:v>36.0</c:v>
                </c:pt>
                <c:pt idx="7">
                  <c:v>37.0</c:v>
                </c:pt>
                <c:pt idx="8">
                  <c:v>38.0</c:v>
                </c:pt>
                <c:pt idx="9">
                  <c:v>39.0</c:v>
                </c:pt>
                <c:pt idx="10">
                  <c:v>40.0</c:v>
                </c:pt>
                <c:pt idx="11">
                  <c:v>41.0</c:v>
                </c:pt>
                <c:pt idx="12">
                  <c:v>42.0</c:v>
                </c:pt>
                <c:pt idx="13">
                  <c:v>43.0</c:v>
                </c:pt>
                <c:pt idx="14">
                  <c:v>44.0</c:v>
                </c:pt>
                <c:pt idx="15">
                  <c:v>45.0</c:v>
                </c:pt>
                <c:pt idx="16">
                  <c:v>46.0</c:v>
                </c:pt>
                <c:pt idx="17">
                  <c:v>47.0</c:v>
                </c:pt>
                <c:pt idx="18">
                  <c:v>48.0</c:v>
                </c:pt>
                <c:pt idx="19">
                  <c:v>49.0</c:v>
                </c:pt>
                <c:pt idx="20">
                  <c:v>50.0</c:v>
                </c:pt>
                <c:pt idx="21">
                  <c:v>51.0</c:v>
                </c:pt>
                <c:pt idx="22">
                  <c:v>52.0</c:v>
                </c:pt>
                <c:pt idx="23">
                  <c:v>53.0</c:v>
                </c:pt>
                <c:pt idx="24">
                  <c:v>54.0</c:v>
                </c:pt>
                <c:pt idx="25">
                  <c:v>55.0</c:v>
                </c:pt>
                <c:pt idx="26">
                  <c:v>56.0</c:v>
                </c:pt>
                <c:pt idx="27">
                  <c:v>57.0</c:v>
                </c:pt>
                <c:pt idx="28">
                  <c:v>58.0</c:v>
                </c:pt>
                <c:pt idx="29">
                  <c:v>59.0</c:v>
                </c:pt>
                <c:pt idx="30">
                  <c:v>60.0</c:v>
                </c:pt>
                <c:pt idx="31">
                  <c:v>61.0</c:v>
                </c:pt>
                <c:pt idx="32">
                  <c:v>62.0</c:v>
                </c:pt>
                <c:pt idx="33">
                  <c:v>63.0</c:v>
                </c:pt>
                <c:pt idx="34">
                  <c:v>64.0</c:v>
                </c:pt>
                <c:pt idx="35">
                  <c:v>65.0</c:v>
                </c:pt>
                <c:pt idx="36">
                  <c:v>66.0</c:v>
                </c:pt>
                <c:pt idx="37">
                  <c:v>67.0</c:v>
                </c:pt>
                <c:pt idx="38">
                  <c:v>68.0</c:v>
                </c:pt>
                <c:pt idx="39">
                  <c:v>69.0</c:v>
                </c:pt>
                <c:pt idx="40">
                  <c:v>70.0</c:v>
                </c:pt>
                <c:pt idx="41">
                  <c:v>71.0</c:v>
                </c:pt>
                <c:pt idx="42">
                  <c:v>72.0</c:v>
                </c:pt>
                <c:pt idx="43">
                  <c:v>73.0</c:v>
                </c:pt>
                <c:pt idx="44">
                  <c:v>74.0</c:v>
                </c:pt>
                <c:pt idx="45">
                  <c:v>75.0</c:v>
                </c:pt>
                <c:pt idx="46">
                  <c:v>76.0</c:v>
                </c:pt>
                <c:pt idx="47">
                  <c:v>77.0</c:v>
                </c:pt>
                <c:pt idx="48">
                  <c:v>78.0</c:v>
                </c:pt>
                <c:pt idx="49">
                  <c:v>79.0</c:v>
                </c:pt>
                <c:pt idx="50">
                  <c:v>80.0</c:v>
                </c:pt>
                <c:pt idx="51">
                  <c:v>81.0</c:v>
                </c:pt>
                <c:pt idx="52">
                  <c:v>82.0</c:v>
                </c:pt>
                <c:pt idx="53">
                  <c:v>83.0</c:v>
                </c:pt>
                <c:pt idx="54">
                  <c:v>84.0</c:v>
                </c:pt>
                <c:pt idx="55">
                  <c:v>85.0</c:v>
                </c:pt>
                <c:pt idx="56">
                  <c:v>86.0</c:v>
                </c:pt>
                <c:pt idx="57">
                  <c:v>87.0</c:v>
                </c:pt>
                <c:pt idx="58">
                  <c:v>88.0</c:v>
                </c:pt>
                <c:pt idx="59">
                  <c:v>89.0</c:v>
                </c:pt>
                <c:pt idx="60">
                  <c:v>90.0</c:v>
                </c:pt>
              </c:numCache>
            </c:numRef>
          </c:cat>
          <c:val>
            <c:numRef>
              <c:f>'8% growth 4% drawdown'!$C$38:$C$98</c:f>
              <c:numCache>
                <c:formatCode>_-"R"* #,##0_-;\-"R"* #,##0_-;_-"R"* "-"_-;_-@_-</c:formatCode>
                <c:ptCount val="61"/>
                <c:pt idx="0">
                  <c:v>0.0</c:v>
                </c:pt>
                <c:pt idx="1">
                  <c:v>235849.0566037736</c:v>
                </c:pt>
                <c:pt idx="2">
                  <c:v>476148.0954076183</c:v>
                </c:pt>
                <c:pt idx="3">
                  <c:v>720981.0783398374</c:v>
                </c:pt>
                <c:pt idx="4">
                  <c:v>970433.5515160607</c:v>
                </c:pt>
                <c:pt idx="5">
                  <c:v>1.22459267512957E6</c:v>
                </c:pt>
                <c:pt idx="6">
                  <c:v>1.4835472539056E6</c:v>
                </c:pt>
                <c:pt idx="7">
                  <c:v>1.74738776813023E6</c:v>
                </c:pt>
                <c:pt idx="8">
                  <c:v>2.01620640526477E6</c:v>
                </c:pt>
                <c:pt idx="9">
                  <c:v>2.29009709215656E6</c:v>
                </c:pt>
                <c:pt idx="10">
                  <c:v>2.56915552785762E6</c:v>
                </c:pt>
                <c:pt idx="11">
                  <c:v>2.85347921706248E6</c:v>
                </c:pt>
                <c:pt idx="12">
                  <c:v>3.14316750417687E6</c:v>
                </c:pt>
                <c:pt idx="13">
                  <c:v>3.43832160802926E6</c:v>
                </c:pt>
                <c:pt idx="14">
                  <c:v>3.73904465723736E6</c:v>
                </c:pt>
                <c:pt idx="15">
                  <c:v>4.04544172624184E6</c:v>
                </c:pt>
                <c:pt idx="16">
                  <c:v>3.96911263706747E6</c:v>
                </c:pt>
                <c:pt idx="17">
                  <c:v>3.89422371938695E6</c:v>
                </c:pt>
                <c:pt idx="18">
                  <c:v>3.82074780015323E6</c:v>
                </c:pt>
                <c:pt idx="19">
                  <c:v>3.74865821901827E6</c:v>
                </c:pt>
                <c:pt idx="20">
                  <c:v>3.67792881865943E6</c:v>
                </c:pt>
                <c:pt idx="21">
                  <c:v>3.6085339352885E6</c:v>
                </c:pt>
                <c:pt idx="22">
                  <c:v>3.54044838933966E6</c:v>
                </c:pt>
                <c:pt idx="23">
                  <c:v>3.47364747633325E6</c:v>
                </c:pt>
                <c:pt idx="24">
                  <c:v>3.40810695791187E6</c:v>
                </c:pt>
                <c:pt idx="25">
                  <c:v>3.34380305304561E6</c:v>
                </c:pt>
                <c:pt idx="26">
                  <c:v>3.28071242940324E6</c:v>
                </c:pt>
                <c:pt idx="27">
                  <c:v>3.2188121948862E6</c:v>
                </c:pt>
                <c:pt idx="28">
                  <c:v>3.1580798893223E6</c:v>
                </c:pt>
                <c:pt idx="29">
                  <c:v>3.09849347631622E6</c:v>
                </c:pt>
                <c:pt idx="30">
                  <c:v>3.04003133525365E6</c:v>
                </c:pt>
                <c:pt idx="31">
                  <c:v>2.98267225345641E6</c:v>
                </c:pt>
                <c:pt idx="32">
                  <c:v>2.92639541848554E6</c:v>
                </c:pt>
                <c:pt idx="33">
                  <c:v>2.87118041058959E6</c:v>
                </c:pt>
                <c:pt idx="34">
                  <c:v>2.81700719529544E6</c:v>
                </c:pt>
                <c:pt idx="35">
                  <c:v>2.76385611613892E6</c:v>
                </c:pt>
                <c:pt idx="36">
                  <c:v>2.71170788753253E6</c:v>
                </c:pt>
                <c:pt idx="37">
                  <c:v>2.66054358776776E6</c:v>
                </c:pt>
                <c:pt idx="38">
                  <c:v>2.6103446521495E6</c:v>
                </c:pt>
                <c:pt idx="39">
                  <c:v>2.56109286625989E6</c:v>
                </c:pt>
                <c:pt idx="40">
                  <c:v>2.51277035934933E6</c:v>
                </c:pt>
                <c:pt idx="41">
                  <c:v>2.46535959785217E6</c:v>
                </c:pt>
                <c:pt idx="42">
                  <c:v>2.41884337902477E6</c:v>
                </c:pt>
                <c:pt idx="43">
                  <c:v>2.37320482470355E6</c:v>
                </c:pt>
                <c:pt idx="44">
                  <c:v>2.32842737518084E6</c:v>
                </c:pt>
                <c:pt idx="45">
                  <c:v>2.2844947831963E6</c:v>
                </c:pt>
                <c:pt idx="46">
                  <c:v>2.24139110804165E6</c:v>
                </c:pt>
                <c:pt idx="47">
                  <c:v>2.19910070977671E6</c:v>
                </c:pt>
                <c:pt idx="48">
                  <c:v>2.15760824355451E6</c:v>
                </c:pt>
                <c:pt idx="49">
                  <c:v>2.11689865405348E6</c:v>
                </c:pt>
                <c:pt idx="50">
                  <c:v>2.07695717001474E6</c:v>
                </c:pt>
                <c:pt idx="51">
                  <c:v>2.03776929888238E6</c:v>
                </c:pt>
                <c:pt idx="52">
                  <c:v>1.99932082154498E6</c:v>
                </c:pt>
                <c:pt idx="53">
                  <c:v>1.96159778717621E6</c:v>
                </c:pt>
                <c:pt idx="54">
                  <c:v>1.92458650817288E6</c:v>
                </c:pt>
                <c:pt idx="55">
                  <c:v>1.88827355518849E6</c:v>
                </c:pt>
                <c:pt idx="56">
                  <c:v>1.8526457522604E6</c:v>
                </c:pt>
                <c:pt idx="57">
                  <c:v>1.81769017202908E6</c:v>
                </c:pt>
                <c:pt idx="58">
                  <c:v>1.7833941310474E6</c:v>
                </c:pt>
                <c:pt idx="59">
                  <c:v>1.74974518517858E6</c:v>
                </c:pt>
                <c:pt idx="60">
                  <c:v>1.71673112508087E6</c:v>
                </c:pt>
              </c:numCache>
            </c:numRef>
          </c:val>
          <c:smooth val="0"/>
        </c:ser>
        <c:dLbls>
          <c:showLegendKey val="0"/>
          <c:showVal val="0"/>
          <c:showCatName val="0"/>
          <c:showSerName val="0"/>
          <c:showPercent val="0"/>
          <c:showBubbleSize val="0"/>
        </c:dLbls>
        <c:marker val="1"/>
        <c:smooth val="0"/>
        <c:axId val="-2131190568"/>
        <c:axId val="-2131187512"/>
      </c:lineChart>
      <c:catAx>
        <c:axId val="-2131190568"/>
        <c:scaling>
          <c:orientation val="minMax"/>
        </c:scaling>
        <c:delete val="0"/>
        <c:axPos val="b"/>
        <c:numFmt formatCode="General" sourceLinked="1"/>
        <c:majorTickMark val="out"/>
        <c:minorTickMark val="none"/>
        <c:tickLblPos val="nextTo"/>
        <c:crossAx val="-2131187512"/>
        <c:crosses val="autoZero"/>
        <c:auto val="1"/>
        <c:lblAlgn val="ctr"/>
        <c:lblOffset val="100"/>
        <c:noMultiLvlLbl val="0"/>
      </c:catAx>
      <c:valAx>
        <c:axId val="-2131187512"/>
        <c:scaling>
          <c:orientation val="minMax"/>
        </c:scaling>
        <c:delete val="0"/>
        <c:axPos val="l"/>
        <c:majorGridlines/>
        <c:numFmt formatCode="General" sourceLinked="1"/>
        <c:majorTickMark val="out"/>
        <c:minorTickMark val="none"/>
        <c:tickLblPos val="nextTo"/>
        <c:crossAx val="-2131190568"/>
        <c:crosses val="autoZero"/>
        <c:crossBetween val="between"/>
      </c:valAx>
    </c:plotArea>
    <c:legend>
      <c:legendPos val="r"/>
      <c:legendEntry>
        <c:idx val="0"/>
        <c:delete val="1"/>
      </c:legendEntry>
      <c:layout>
        <c:manualLayout>
          <c:xMode val="edge"/>
          <c:yMode val="edge"/>
          <c:x val="0.605771573739093"/>
          <c:y val="0.684993073782444"/>
          <c:w val="0.333901659469986"/>
          <c:h val="0.148915864683581"/>
        </c:manualLayout>
      </c:layout>
      <c:overlay val="0"/>
    </c:legend>
    <c:plotVisOnly val="1"/>
    <c:dispBlanksAs val="gap"/>
    <c:showDLblsOverMax val="0"/>
  </c:chart>
  <c:printSettings>
    <c:headerFooter/>
    <c:pageMargins b="1.0" l="0.75" r="0.75" t="1.0" header="0.5" footer="0.5"/>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 Id="rId2"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 Id="rId2"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5</xdr:col>
      <xdr:colOff>111760</xdr:colOff>
      <xdr:row>4</xdr:row>
      <xdr:rowOff>37592</xdr:rowOff>
    </xdr:to>
    <xdr:pic>
      <xdr:nvPicPr>
        <xdr:cNvPr id="2" name="Picture 1"/>
        <xdr:cNvPicPr>
          <a:picLocks noChangeAspect="1"/>
        </xdr:cNvPicPr>
      </xdr:nvPicPr>
      <xdr:blipFill>
        <a:blip xmlns:r="http://schemas.openxmlformats.org/officeDocument/2006/relationships" r:embed="rId1"/>
        <a:stretch>
          <a:fillRect/>
        </a:stretch>
      </xdr:blipFill>
      <xdr:spPr>
        <a:xfrm>
          <a:off x="673100" y="177800"/>
          <a:ext cx="2854960" cy="57099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152400</xdr:colOff>
      <xdr:row>14</xdr:row>
      <xdr:rowOff>76200</xdr:rowOff>
    </xdr:from>
    <xdr:to>
      <xdr:col>7</xdr:col>
      <xdr:colOff>1432560</xdr:colOff>
      <xdr:row>29</xdr:row>
      <xdr:rowOff>76200</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0</xdr:row>
      <xdr:rowOff>0</xdr:rowOff>
    </xdr:from>
    <xdr:to>
      <xdr:col>2</xdr:col>
      <xdr:colOff>2103120</xdr:colOff>
      <xdr:row>0</xdr:row>
      <xdr:rowOff>570992</xdr:rowOff>
    </xdr:to>
    <xdr:pic>
      <xdr:nvPicPr>
        <xdr:cNvPr id="2" name="Picture 1"/>
        <xdr:cNvPicPr>
          <a:picLocks noChangeAspect="1"/>
        </xdr:cNvPicPr>
      </xdr:nvPicPr>
      <xdr:blipFill>
        <a:blip xmlns:r="http://schemas.openxmlformats.org/officeDocument/2006/relationships" r:embed="rId2"/>
        <a:stretch>
          <a:fillRect/>
        </a:stretch>
      </xdr:blipFill>
      <xdr:spPr>
        <a:xfrm>
          <a:off x="0" y="0"/>
          <a:ext cx="2854960" cy="57099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2</xdr:col>
      <xdr:colOff>152400</xdr:colOff>
      <xdr:row>13</xdr:row>
      <xdr:rowOff>76200</xdr:rowOff>
    </xdr:from>
    <xdr:to>
      <xdr:col>7</xdr:col>
      <xdr:colOff>1432560</xdr:colOff>
      <xdr:row>28</xdr:row>
      <xdr:rowOff>76200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0</xdr:row>
      <xdr:rowOff>0</xdr:rowOff>
    </xdr:from>
    <xdr:to>
      <xdr:col>3</xdr:col>
      <xdr:colOff>30480</xdr:colOff>
      <xdr:row>1</xdr:row>
      <xdr:rowOff>12192</xdr:rowOff>
    </xdr:to>
    <xdr:pic>
      <xdr:nvPicPr>
        <xdr:cNvPr id="3" name="Picture 2"/>
        <xdr:cNvPicPr>
          <a:picLocks noChangeAspect="1"/>
        </xdr:cNvPicPr>
      </xdr:nvPicPr>
      <xdr:blipFill>
        <a:blip xmlns:r="http://schemas.openxmlformats.org/officeDocument/2006/relationships" r:embed="rId2"/>
        <a:stretch>
          <a:fillRect/>
        </a:stretch>
      </xdr:blipFill>
      <xdr:spPr>
        <a:xfrm>
          <a:off x="127000" y="0"/>
          <a:ext cx="2849880" cy="57099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37"/>
  <sheetViews>
    <sheetView showGridLines="0" showRowColHeaders="0" workbookViewId="0">
      <selection activeCell="F34" sqref="F34"/>
    </sheetView>
  </sheetViews>
  <sheetFormatPr baseColWidth="10" defaultColWidth="8.83203125" defaultRowHeight="14" x14ac:dyDescent="0"/>
  <cols>
    <col min="2" max="2" width="9.5" bestFit="1" customWidth="1"/>
  </cols>
  <sheetData>
    <row r="2" spans="2:2">
      <c r="B2" s="2"/>
    </row>
    <row r="6" spans="2:2" ht="18">
      <c r="B6" s="36" t="s">
        <v>21</v>
      </c>
    </row>
    <row r="7" spans="2:2" ht="18">
      <c r="B7" s="36"/>
    </row>
    <row r="8" spans="2:2" ht="18">
      <c r="B8" s="38" t="s">
        <v>31</v>
      </c>
    </row>
    <row r="9" spans="2:2" ht="18">
      <c r="B9" s="36" t="s">
        <v>41</v>
      </c>
    </row>
    <row r="10" spans="2:2" ht="18">
      <c r="B10" s="36" t="s">
        <v>40</v>
      </c>
    </row>
    <row r="11" spans="2:2" ht="18">
      <c r="B11" s="40" t="s">
        <v>36</v>
      </c>
    </row>
    <row r="12" spans="2:2" ht="18">
      <c r="B12" s="40" t="s">
        <v>37</v>
      </c>
    </row>
    <row r="13" spans="2:2" ht="18">
      <c r="B13" s="40" t="s">
        <v>38</v>
      </c>
    </row>
    <row r="14" spans="2:2" ht="18">
      <c r="B14" s="40" t="s">
        <v>39</v>
      </c>
    </row>
    <row r="15" spans="2:2" ht="18">
      <c r="B15" s="36" t="s">
        <v>23</v>
      </c>
    </row>
    <row r="16" spans="2:2" ht="18">
      <c r="B16" s="36" t="s">
        <v>24</v>
      </c>
    </row>
    <row r="17" spans="2:2" ht="18">
      <c r="B17" s="36"/>
    </row>
    <row r="18" spans="2:2" ht="18">
      <c r="B18" s="38" t="s">
        <v>22</v>
      </c>
    </row>
    <row r="19" spans="2:2" ht="18">
      <c r="B19" s="37" t="s">
        <v>35</v>
      </c>
    </row>
    <row r="20" spans="2:2" ht="18">
      <c r="B20" s="39" t="s">
        <v>34</v>
      </c>
    </row>
    <row r="21" spans="2:2" ht="18">
      <c r="B21" s="39" t="s">
        <v>33</v>
      </c>
    </row>
    <row r="22" spans="2:2" ht="18">
      <c r="B22" s="39" t="s">
        <v>32</v>
      </c>
    </row>
    <row r="23" spans="2:2" ht="18">
      <c r="B23" s="36"/>
    </row>
    <row r="24" spans="2:2" ht="18">
      <c r="B24" s="38" t="s">
        <v>25</v>
      </c>
    </row>
    <row r="25" spans="2:2" ht="18">
      <c r="B25" s="36" t="s">
        <v>26</v>
      </c>
    </row>
    <row r="26" spans="2:2" ht="18">
      <c r="B26" s="36" t="s">
        <v>27</v>
      </c>
    </row>
    <row r="27" spans="2:2" ht="18">
      <c r="B27" s="36" t="s">
        <v>28</v>
      </c>
    </row>
    <row r="28" spans="2:2" ht="18">
      <c r="B28" s="36"/>
    </row>
    <row r="29" spans="2:2" ht="18">
      <c r="B29" s="36"/>
    </row>
    <row r="30" spans="2:2" ht="18">
      <c r="B30" s="36"/>
    </row>
    <row r="31" spans="2:2" ht="18">
      <c r="B31" s="36"/>
    </row>
    <row r="32" spans="2:2" ht="18">
      <c r="B32" s="36"/>
    </row>
    <row r="33" spans="2:2" ht="18">
      <c r="B33" s="36"/>
    </row>
    <row r="34" spans="2:2" ht="18">
      <c r="B34" s="36"/>
    </row>
    <row r="35" spans="2:2" ht="18">
      <c r="B35" s="36"/>
    </row>
    <row r="36" spans="2:2" ht="18">
      <c r="B36" s="36"/>
    </row>
    <row r="37" spans="2:2" ht="18">
      <c r="B37" s="36"/>
    </row>
  </sheetData>
  <pageMargins left="0.7" right="0.7" top="0.75" bottom="0.75" header="0.3" footer="0.3"/>
  <pageSetup paperSize="9" orientation="portrait" horizontalDpi="4294967292" verticalDpi="4294967292"/>
  <drawing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99"/>
  <sheetViews>
    <sheetView showGridLines="0" tabSelected="1" zoomScale="125" zoomScaleNormal="125" zoomScalePageLayoutView="125" workbookViewId="0">
      <selection activeCell="D4" sqref="D4"/>
    </sheetView>
  </sheetViews>
  <sheetFormatPr baseColWidth="10" defaultColWidth="8.83203125" defaultRowHeight="14" x14ac:dyDescent="0"/>
  <cols>
    <col min="1" max="1" width="1.6640625" customWidth="1"/>
    <col min="2" max="2" width="9.83203125" style="5" customWidth="1"/>
    <col min="3" max="3" width="45.6640625" style="5" customWidth="1"/>
    <col min="4" max="4" width="18" customWidth="1"/>
    <col min="5" max="5" width="12.6640625" customWidth="1"/>
    <col min="6" max="6" width="4.5" customWidth="1"/>
    <col min="7" max="7" width="35.33203125" customWidth="1"/>
    <col min="8" max="8" width="19.83203125" customWidth="1"/>
    <col min="9" max="9" width="12.5" bestFit="1" customWidth="1"/>
    <col min="11" max="11" width="10.83203125" bestFit="1" customWidth="1"/>
    <col min="12" max="12" width="10.6640625" bestFit="1" customWidth="1"/>
  </cols>
  <sheetData>
    <row r="1" spans="2:11" ht="47" customHeight="1"/>
    <row r="2" spans="2:11" ht="12" customHeight="1"/>
    <row r="3" spans="2:11" ht="14" customHeight="1">
      <c r="B3" s="6" t="s">
        <v>18</v>
      </c>
    </row>
    <row r="4" spans="2:11">
      <c r="B4" s="5" t="s">
        <v>12</v>
      </c>
      <c r="D4" s="32">
        <v>30</v>
      </c>
    </row>
    <row r="5" spans="2:11">
      <c r="B5" s="5" t="s">
        <v>13</v>
      </c>
      <c r="D5" s="33">
        <v>45</v>
      </c>
    </row>
    <row r="6" spans="2:11">
      <c r="B6" s="5" t="s">
        <v>14</v>
      </c>
      <c r="D6" s="34">
        <v>250000</v>
      </c>
      <c r="E6" t="s">
        <v>15</v>
      </c>
    </row>
    <row r="7" spans="2:11">
      <c r="B7" s="5" t="s">
        <v>1</v>
      </c>
      <c r="D7" s="35">
        <v>0</v>
      </c>
    </row>
    <row r="8" spans="2:11">
      <c r="D8" s="1"/>
    </row>
    <row r="9" spans="2:11" ht="18">
      <c r="B9" s="15" t="s">
        <v>16</v>
      </c>
      <c r="C9" s="16"/>
      <c r="D9" s="17"/>
      <c r="E9" s="18"/>
      <c r="F9" s="18"/>
      <c r="G9" s="18"/>
      <c r="H9" s="25">
        <f>VLOOKUP(D5,B39:C99,2,TRUE)</f>
        <v>4643873.1944915503</v>
      </c>
    </row>
    <row r="10" spans="2:11" ht="18">
      <c r="B10" s="27" t="s">
        <v>17</v>
      </c>
      <c r="C10" s="28"/>
      <c r="D10" s="29"/>
      <c r="E10" s="30"/>
      <c r="F10" s="30"/>
      <c r="G10" s="30"/>
      <c r="H10" s="31">
        <f>0.04*H9</f>
        <v>185754.92777966202</v>
      </c>
    </row>
    <row r="11" spans="2:11" ht="18">
      <c r="B11" s="19" t="s">
        <v>19</v>
      </c>
      <c r="C11" s="20"/>
      <c r="D11" s="21"/>
      <c r="E11" s="22"/>
      <c r="F11" s="22"/>
      <c r="G11" s="22"/>
      <c r="H11" s="26">
        <f>+H10/12</f>
        <v>15479.577314971835</v>
      </c>
      <c r="K11" s="24"/>
    </row>
    <row r="12" spans="2:11">
      <c r="D12" s="1"/>
    </row>
    <row r="13" spans="2:11">
      <c r="B13" s="5" t="s">
        <v>30</v>
      </c>
      <c r="D13" s="1"/>
    </row>
    <row r="14" spans="2:11">
      <c r="D14" s="1"/>
    </row>
    <row r="15" spans="2:11">
      <c r="D15" s="1"/>
    </row>
    <row r="16" spans="2:11">
      <c r="D16" s="1"/>
    </row>
    <row r="17" spans="2:4">
      <c r="D17" s="1"/>
    </row>
    <row r="18" spans="2:4">
      <c r="D18" s="1"/>
    </row>
    <row r="19" spans="2:4">
      <c r="D19" s="1"/>
    </row>
    <row r="20" spans="2:4">
      <c r="D20" s="1"/>
    </row>
    <row r="21" spans="2:4">
      <c r="D21" s="1"/>
    </row>
    <row r="22" spans="2:4">
      <c r="D22" s="1"/>
    </row>
    <row r="23" spans="2:4">
      <c r="D23" s="1"/>
    </row>
    <row r="24" spans="2:4">
      <c r="D24" s="1"/>
    </row>
    <row r="25" spans="2:4">
      <c r="D25" s="1"/>
    </row>
    <row r="26" spans="2:4">
      <c r="D26" s="1"/>
    </row>
    <row r="27" spans="2:4">
      <c r="D27" s="1"/>
    </row>
    <row r="28" spans="2:4">
      <c r="D28" s="1"/>
    </row>
    <row r="29" spans="2:4">
      <c r="D29" s="1"/>
    </row>
    <row r="30" spans="2:4">
      <c r="D30" s="1"/>
    </row>
    <row r="31" spans="2:4">
      <c r="B31" s="6" t="s">
        <v>2</v>
      </c>
      <c r="C31" s="6"/>
      <c r="D31" s="1"/>
    </row>
    <row r="32" spans="2:4">
      <c r="B32" s="5" t="s">
        <v>3</v>
      </c>
      <c r="D32" s="1"/>
    </row>
    <row r="33" spans="2:9">
      <c r="B33" s="5" t="s">
        <v>7</v>
      </c>
      <c r="D33" s="1"/>
    </row>
    <row r="34" spans="2:9">
      <c r="B34" s="5" t="s">
        <v>4</v>
      </c>
      <c r="D34" s="1"/>
    </row>
    <row r="35" spans="2:9">
      <c r="B35" s="5" t="s">
        <v>5</v>
      </c>
      <c r="D35" s="1"/>
    </row>
    <row r="36" spans="2:9">
      <c r="D36" s="1"/>
    </row>
    <row r="37" spans="2:9">
      <c r="D37" s="1"/>
    </row>
    <row r="38" spans="2:9" ht="29" thickBot="1">
      <c r="B38" s="11" t="s">
        <v>11</v>
      </c>
      <c r="C38" s="11" t="s">
        <v>10</v>
      </c>
      <c r="D38" s="8" t="s">
        <v>8</v>
      </c>
      <c r="E38" s="9" t="s">
        <v>6</v>
      </c>
      <c r="F38" s="10" t="s">
        <v>11</v>
      </c>
      <c r="G38" s="10" t="s">
        <v>0</v>
      </c>
      <c r="H38" s="10" t="s">
        <v>9</v>
      </c>
    </row>
    <row r="39" spans="2:9" ht="15" thickBot="1">
      <c r="B39" s="12">
        <f>+D4</f>
        <v>30</v>
      </c>
      <c r="C39" s="13">
        <f>+D39/(1.06)^(B39-$D$4)</f>
        <v>0</v>
      </c>
      <c r="D39" s="3">
        <f>+D7</f>
        <v>0</v>
      </c>
      <c r="E39" s="3"/>
      <c r="F39">
        <f>+B39</f>
        <v>30</v>
      </c>
      <c r="I39">
        <v>0</v>
      </c>
    </row>
    <row r="40" spans="2:9">
      <c r="B40" s="14">
        <f>+B39+1</f>
        <v>31</v>
      </c>
      <c r="C40" s="13">
        <f>+D40/(1.06)^(B40-$D$4)</f>
        <v>235849.05660377358</v>
      </c>
      <c r="D40" s="1">
        <f>D39*1.1+E40-G40</f>
        <v>250000</v>
      </c>
      <c r="E40" s="3">
        <f>+D6</f>
        <v>250000</v>
      </c>
      <c r="F40">
        <f t="shared" ref="F40:F99" si="0">+B40</f>
        <v>31</v>
      </c>
      <c r="G40" s="7">
        <f>IF(OR(B40&lt;D$5,B40=D$5),0,0.04*D39)</f>
        <v>0</v>
      </c>
      <c r="H40" s="4">
        <f t="shared" ref="H40:H71" si="1">+G40/(1.06)^(B39-$B$39)</f>
        <v>0</v>
      </c>
      <c r="I40">
        <v>1</v>
      </c>
    </row>
    <row r="41" spans="2:9">
      <c r="B41" s="14">
        <f t="shared" ref="B41:B99" si="2">+B40+1</f>
        <v>32</v>
      </c>
      <c r="C41" s="13">
        <f t="shared" ref="C41:C99" si="3">+D41/(1.06)^(B41-$D$4)</f>
        <v>480598.07760768948</v>
      </c>
      <c r="D41" s="1">
        <f t="shared" ref="D41:D99" si="4">D40*1.1+E41-G41</f>
        <v>540000</v>
      </c>
      <c r="E41" s="1">
        <f>IF(B40&lt;D$5,E40*1.06,0)</f>
        <v>265000</v>
      </c>
      <c r="F41">
        <f t="shared" si="0"/>
        <v>32</v>
      </c>
      <c r="G41" s="7">
        <f t="shared" ref="G41:G99" si="5">IF(OR(B41&lt;D$5,B41=D$5),0,0.04*D40)</f>
        <v>0</v>
      </c>
      <c r="H41" s="4">
        <f t="shared" si="1"/>
        <v>0</v>
      </c>
      <c r="I41">
        <v>2</v>
      </c>
    </row>
    <row r="42" spans="2:9">
      <c r="B42" s="14">
        <f t="shared" si="2"/>
        <v>33</v>
      </c>
      <c r="C42" s="13">
        <f t="shared" si="3"/>
        <v>734582.91072496073</v>
      </c>
      <c r="D42" s="1">
        <f t="shared" si="4"/>
        <v>874900</v>
      </c>
      <c r="E42" s="1">
        <f t="shared" ref="E42:E99" si="6">IF(B41&lt;D$5,E41*1.06,0)</f>
        <v>280900</v>
      </c>
      <c r="F42">
        <f t="shared" si="0"/>
        <v>33</v>
      </c>
      <c r="G42" s="7">
        <f t="shared" si="5"/>
        <v>0</v>
      </c>
      <c r="H42" s="4">
        <f t="shared" si="1"/>
        <v>0</v>
      </c>
      <c r="I42">
        <v>3</v>
      </c>
    </row>
    <row r="43" spans="2:9">
      <c r="B43" s="14">
        <f t="shared" si="2"/>
        <v>34</v>
      </c>
      <c r="C43" s="13">
        <f t="shared" si="3"/>
        <v>998152.07716741203</v>
      </c>
      <c r="D43" s="1">
        <f t="shared" si="4"/>
        <v>1260144</v>
      </c>
      <c r="E43" s="1">
        <f t="shared" si="6"/>
        <v>297754</v>
      </c>
      <c r="F43">
        <f t="shared" si="0"/>
        <v>34</v>
      </c>
      <c r="G43" s="7">
        <f t="shared" si="5"/>
        <v>0</v>
      </c>
      <c r="H43" s="4">
        <f t="shared" si="1"/>
        <v>0</v>
      </c>
      <c r="I43">
        <v>4</v>
      </c>
    </row>
    <row r="44" spans="2:9">
      <c r="B44" s="14">
        <f t="shared" si="2"/>
        <v>35</v>
      </c>
      <c r="C44" s="13">
        <f t="shared" si="3"/>
        <v>1271667.2498907105</v>
      </c>
      <c r="D44" s="1">
        <f t="shared" si="4"/>
        <v>1701777.6400000001</v>
      </c>
      <c r="E44" s="1">
        <f t="shared" si="6"/>
        <v>315619.24</v>
      </c>
      <c r="F44">
        <f t="shared" si="0"/>
        <v>35</v>
      </c>
      <c r="G44" s="7">
        <f t="shared" si="5"/>
        <v>0</v>
      </c>
      <c r="H44" s="4">
        <f t="shared" si="1"/>
        <v>0</v>
      </c>
      <c r="I44">
        <v>5</v>
      </c>
    </row>
    <row r="45" spans="2:9">
      <c r="B45" s="14">
        <f t="shared" si="2"/>
        <v>36</v>
      </c>
      <c r="C45" s="13">
        <f t="shared" si="3"/>
        <v>1555503.7498865861</v>
      </c>
      <c r="D45" s="1">
        <f t="shared" si="4"/>
        <v>2206511.7984000002</v>
      </c>
      <c r="E45" s="1">
        <f t="shared" si="6"/>
        <v>334556.39439999999</v>
      </c>
      <c r="F45">
        <f t="shared" si="0"/>
        <v>36</v>
      </c>
      <c r="G45" s="7">
        <f t="shared" si="5"/>
        <v>0</v>
      </c>
      <c r="H45" s="4">
        <f t="shared" si="1"/>
        <v>0</v>
      </c>
      <c r="I45">
        <v>6</v>
      </c>
    </row>
    <row r="46" spans="2:9">
      <c r="B46" s="14">
        <f t="shared" si="2"/>
        <v>37</v>
      </c>
      <c r="C46" s="13">
        <f t="shared" si="3"/>
        <v>1850051.0612030609</v>
      </c>
      <c r="D46" s="1">
        <f t="shared" si="4"/>
        <v>2781792.7563040005</v>
      </c>
      <c r="E46" s="1">
        <f t="shared" si="6"/>
        <v>354629.77806400001</v>
      </c>
      <c r="F46">
        <f t="shared" si="0"/>
        <v>37</v>
      </c>
      <c r="G46" s="7">
        <f t="shared" si="5"/>
        <v>0</v>
      </c>
      <c r="H46" s="4">
        <f t="shared" si="1"/>
        <v>0</v>
      </c>
      <c r="I46">
        <v>7</v>
      </c>
    </row>
    <row r="47" spans="2:9">
      <c r="B47" s="14">
        <f t="shared" si="2"/>
        <v>38</v>
      </c>
      <c r="C47" s="13">
        <f t="shared" si="3"/>
        <v>2155713.3653994035</v>
      </c>
      <c r="D47" s="1">
        <f t="shared" si="4"/>
        <v>3435879.5966822412</v>
      </c>
      <c r="E47" s="1">
        <f t="shared" si="6"/>
        <v>375907.56474784005</v>
      </c>
      <c r="F47">
        <f t="shared" si="0"/>
        <v>38</v>
      </c>
      <c r="G47" s="7">
        <f t="shared" si="5"/>
        <v>0</v>
      </c>
      <c r="H47" s="4">
        <f t="shared" si="1"/>
        <v>0</v>
      </c>
      <c r="I47">
        <v>8</v>
      </c>
    </row>
    <row r="48" spans="2:9">
      <c r="B48" s="14">
        <f t="shared" si="2"/>
        <v>39</v>
      </c>
      <c r="C48" s="13">
        <f t="shared" si="3"/>
        <v>2472910.0961691923</v>
      </c>
      <c r="D48" s="1">
        <f t="shared" si="4"/>
        <v>4177929.5749831758</v>
      </c>
      <c r="E48" s="1">
        <f t="shared" si="6"/>
        <v>398462.01863271045</v>
      </c>
      <c r="F48">
        <f t="shared" si="0"/>
        <v>39</v>
      </c>
      <c r="G48" s="7">
        <f t="shared" si="5"/>
        <v>0</v>
      </c>
      <c r="H48" s="4">
        <f t="shared" si="1"/>
        <v>0</v>
      </c>
      <c r="I48">
        <v>9</v>
      </c>
    </row>
    <row r="49" spans="2:9">
      <c r="B49" s="14">
        <f t="shared" si="2"/>
        <v>40</v>
      </c>
      <c r="C49" s="13">
        <f t="shared" si="3"/>
        <v>2802076.5148925576</v>
      </c>
      <c r="D49" s="1">
        <f t="shared" si="4"/>
        <v>5018092.2722321665</v>
      </c>
      <c r="E49" s="1">
        <f t="shared" si="6"/>
        <v>422369.73975067312</v>
      </c>
      <c r="F49">
        <f t="shared" si="0"/>
        <v>40</v>
      </c>
      <c r="G49" s="7">
        <f t="shared" si="5"/>
        <v>0</v>
      </c>
      <c r="H49" s="4">
        <f t="shared" si="1"/>
        <v>0</v>
      </c>
      <c r="I49">
        <v>10</v>
      </c>
    </row>
    <row r="50" spans="2:9">
      <c r="B50" s="14">
        <f t="shared" si="2"/>
        <v>41</v>
      </c>
      <c r="C50" s="13">
        <f t="shared" si="3"/>
        <v>3143664.3079073713</v>
      </c>
      <c r="D50" s="1">
        <f t="shared" si="4"/>
        <v>5967613.4235910978</v>
      </c>
      <c r="E50" s="1">
        <f t="shared" si="6"/>
        <v>447711.92413571355</v>
      </c>
      <c r="F50">
        <f t="shared" si="0"/>
        <v>41</v>
      </c>
      <c r="G50" s="7">
        <f t="shared" si="5"/>
        <v>0</v>
      </c>
      <c r="H50" s="4">
        <f t="shared" si="1"/>
        <v>0</v>
      </c>
      <c r="I50">
        <v>11</v>
      </c>
    </row>
    <row r="51" spans="2:9">
      <c r="B51" s="14">
        <f t="shared" si="2"/>
        <v>42</v>
      </c>
      <c r="C51" s="13">
        <f t="shared" si="3"/>
        <v>3498142.2063189703</v>
      </c>
      <c r="D51" s="1">
        <f t="shared" si="4"/>
        <v>7038949.4055340653</v>
      </c>
      <c r="E51" s="1">
        <f t="shared" si="6"/>
        <v>474574.63958385639</v>
      </c>
      <c r="F51">
        <f t="shared" si="0"/>
        <v>42</v>
      </c>
      <c r="G51" s="7">
        <f t="shared" si="5"/>
        <v>0</v>
      </c>
      <c r="H51" s="4">
        <f t="shared" si="1"/>
        <v>0</v>
      </c>
      <c r="I51">
        <v>12</v>
      </c>
    </row>
    <row r="52" spans="2:9">
      <c r="B52" s="14">
        <f t="shared" si="2"/>
        <v>43</v>
      </c>
      <c r="C52" s="13">
        <f t="shared" si="3"/>
        <v>3865996.6291989312</v>
      </c>
      <c r="D52" s="1">
        <f t="shared" si="4"/>
        <v>8245893.46404636</v>
      </c>
      <c r="E52" s="1">
        <f t="shared" si="6"/>
        <v>503049.11795888777</v>
      </c>
      <c r="F52">
        <f t="shared" si="0"/>
        <v>43</v>
      </c>
      <c r="G52" s="7">
        <f t="shared" si="5"/>
        <v>0</v>
      </c>
      <c r="H52" s="4">
        <f t="shared" si="1"/>
        <v>0</v>
      </c>
      <c r="I52">
        <v>13</v>
      </c>
    </row>
    <row r="53" spans="2:9">
      <c r="B53" s="14">
        <f t="shared" si="2"/>
        <v>44</v>
      </c>
      <c r="C53" s="13">
        <f t="shared" si="3"/>
        <v>4247732.3510554954</v>
      </c>
      <c r="D53" s="1">
        <f t="shared" si="4"/>
        <v>9603714.8754874188</v>
      </c>
      <c r="E53" s="1">
        <f t="shared" si="6"/>
        <v>533232.06503642106</v>
      </c>
      <c r="F53">
        <f t="shared" si="0"/>
        <v>44</v>
      </c>
      <c r="G53" s="7">
        <f t="shared" si="5"/>
        <v>0</v>
      </c>
      <c r="H53" s="4">
        <f t="shared" si="1"/>
        <v>0</v>
      </c>
      <c r="I53">
        <v>14</v>
      </c>
    </row>
    <row r="54" spans="2:9">
      <c r="B54" s="14">
        <f t="shared" si="2"/>
        <v>45</v>
      </c>
      <c r="C54" s="13">
        <f t="shared" si="3"/>
        <v>4643873.1944915503</v>
      </c>
      <c r="D54" s="1">
        <f t="shared" si="4"/>
        <v>11129312.351974767</v>
      </c>
      <c r="E54" s="1">
        <f t="shared" si="6"/>
        <v>565225.98893860634</v>
      </c>
      <c r="F54">
        <f t="shared" si="0"/>
        <v>45</v>
      </c>
      <c r="G54" s="7">
        <f t="shared" si="5"/>
        <v>0</v>
      </c>
      <c r="H54" s="4">
        <f t="shared" si="1"/>
        <v>0</v>
      </c>
      <c r="I54">
        <v>15</v>
      </c>
    </row>
    <row r="55" spans="2:9">
      <c r="B55" s="14">
        <f t="shared" si="2"/>
        <v>46</v>
      </c>
      <c r="C55" s="13">
        <f t="shared" si="3"/>
        <v>4643873.1944915522</v>
      </c>
      <c r="D55" s="1">
        <f t="shared" si="4"/>
        <v>11797071.093093254</v>
      </c>
      <c r="E55" s="1">
        <f t="shared" si="6"/>
        <v>0</v>
      </c>
      <c r="F55">
        <f t="shared" si="0"/>
        <v>46</v>
      </c>
      <c r="G55" s="7">
        <f t="shared" si="5"/>
        <v>445172.49407899065</v>
      </c>
      <c r="H55" s="4">
        <f t="shared" si="1"/>
        <v>185754.92777966202</v>
      </c>
      <c r="I55">
        <v>16</v>
      </c>
    </row>
    <row r="56" spans="2:9">
      <c r="B56" s="14">
        <f t="shared" si="2"/>
        <v>47</v>
      </c>
      <c r="C56" s="13">
        <f t="shared" si="3"/>
        <v>4643873.1944915522</v>
      </c>
      <c r="D56" s="1">
        <f t="shared" si="4"/>
        <v>12504895.358678851</v>
      </c>
      <c r="E56" s="1">
        <f t="shared" si="6"/>
        <v>0</v>
      </c>
      <c r="F56">
        <f t="shared" si="0"/>
        <v>47</v>
      </c>
      <c r="G56" s="7">
        <f t="shared" si="5"/>
        <v>471882.84372373018</v>
      </c>
      <c r="H56" s="4">
        <f t="shared" si="1"/>
        <v>185754.9277796621</v>
      </c>
      <c r="I56">
        <v>17</v>
      </c>
    </row>
    <row r="57" spans="2:9">
      <c r="B57" s="14">
        <f t="shared" si="2"/>
        <v>48</v>
      </c>
      <c r="C57" s="13">
        <f t="shared" si="3"/>
        <v>4643873.1944915531</v>
      </c>
      <c r="D57" s="1">
        <f t="shared" si="4"/>
        <v>13255189.080199584</v>
      </c>
      <c r="E57" s="1">
        <f t="shared" si="6"/>
        <v>0</v>
      </c>
      <c r="F57">
        <f t="shared" si="0"/>
        <v>48</v>
      </c>
      <c r="G57" s="7">
        <f t="shared" si="5"/>
        <v>500195.81434715405</v>
      </c>
      <c r="H57" s="4">
        <f t="shared" si="1"/>
        <v>185754.9277796621</v>
      </c>
      <c r="I57">
        <v>18</v>
      </c>
    </row>
    <row r="58" spans="2:9">
      <c r="B58" s="14">
        <f t="shared" si="2"/>
        <v>49</v>
      </c>
      <c r="C58" s="13">
        <f t="shared" si="3"/>
        <v>4643873.1944915531</v>
      </c>
      <c r="D58" s="1">
        <f t="shared" si="4"/>
        <v>14050500.42501156</v>
      </c>
      <c r="E58" s="1">
        <f t="shared" si="6"/>
        <v>0</v>
      </c>
      <c r="F58">
        <f t="shared" si="0"/>
        <v>49</v>
      </c>
      <c r="G58" s="7">
        <f t="shared" si="5"/>
        <v>530207.56320798339</v>
      </c>
      <c r="H58" s="4">
        <f t="shared" si="1"/>
        <v>185754.92777966213</v>
      </c>
      <c r="I58">
        <v>19</v>
      </c>
    </row>
    <row r="59" spans="2:9">
      <c r="B59" s="14">
        <f t="shared" si="2"/>
        <v>50</v>
      </c>
      <c r="C59" s="13">
        <f t="shared" si="3"/>
        <v>4643873.1944915531</v>
      </c>
      <c r="D59" s="1">
        <f t="shared" si="4"/>
        <v>14893530.450512255</v>
      </c>
      <c r="E59" s="1">
        <f t="shared" si="6"/>
        <v>0</v>
      </c>
      <c r="F59">
        <f t="shared" si="0"/>
        <v>50</v>
      </c>
      <c r="G59" s="7">
        <f t="shared" si="5"/>
        <v>562020.01700046239</v>
      </c>
      <c r="H59" s="4">
        <f t="shared" si="1"/>
        <v>185754.9277796621</v>
      </c>
      <c r="I59">
        <v>20</v>
      </c>
    </row>
    <row r="60" spans="2:9">
      <c r="B60" s="14">
        <f t="shared" si="2"/>
        <v>51</v>
      </c>
      <c r="C60" s="13">
        <f t="shared" si="3"/>
        <v>4643873.1944915531</v>
      </c>
      <c r="D60" s="1">
        <f t="shared" si="4"/>
        <v>15787142.277542992</v>
      </c>
      <c r="E60" s="1">
        <f t="shared" si="6"/>
        <v>0</v>
      </c>
      <c r="F60">
        <f t="shared" si="0"/>
        <v>51</v>
      </c>
      <c r="G60" s="7">
        <f t="shared" si="5"/>
        <v>595741.21802049025</v>
      </c>
      <c r="H60" s="4">
        <f t="shared" si="1"/>
        <v>185754.92777966216</v>
      </c>
      <c r="I60">
        <v>21</v>
      </c>
    </row>
    <row r="61" spans="2:9">
      <c r="B61" s="14">
        <f t="shared" si="2"/>
        <v>52</v>
      </c>
      <c r="C61" s="13">
        <f t="shared" si="3"/>
        <v>4643873.1944915531</v>
      </c>
      <c r="D61" s="1">
        <f t="shared" si="4"/>
        <v>16734370.814195573</v>
      </c>
      <c r="E61" s="1">
        <f t="shared" si="6"/>
        <v>0</v>
      </c>
      <c r="F61">
        <f t="shared" si="0"/>
        <v>52</v>
      </c>
      <c r="G61" s="7">
        <f t="shared" si="5"/>
        <v>631485.69110171963</v>
      </c>
      <c r="H61" s="4">
        <f t="shared" si="1"/>
        <v>185754.9277796621</v>
      </c>
      <c r="I61">
        <v>22</v>
      </c>
    </row>
    <row r="62" spans="2:9">
      <c r="B62" s="14">
        <f t="shared" si="2"/>
        <v>53</v>
      </c>
      <c r="C62" s="13">
        <f t="shared" si="3"/>
        <v>4643873.1944915531</v>
      </c>
      <c r="D62" s="1">
        <f t="shared" si="4"/>
        <v>17738433.063047308</v>
      </c>
      <c r="E62" s="1">
        <f t="shared" si="6"/>
        <v>0</v>
      </c>
      <c r="F62">
        <f t="shared" si="0"/>
        <v>53</v>
      </c>
      <c r="G62" s="7">
        <f t="shared" si="5"/>
        <v>669374.832567823</v>
      </c>
      <c r="H62" s="4">
        <f t="shared" si="1"/>
        <v>185754.92777966216</v>
      </c>
      <c r="I62">
        <v>23</v>
      </c>
    </row>
    <row r="63" spans="2:9">
      <c r="B63" s="14">
        <f t="shared" si="2"/>
        <v>54</v>
      </c>
      <c r="C63" s="13">
        <f t="shared" si="3"/>
        <v>4643873.1944915541</v>
      </c>
      <c r="D63" s="1">
        <f t="shared" si="4"/>
        <v>18802739.046830151</v>
      </c>
      <c r="E63" s="1">
        <f t="shared" si="6"/>
        <v>0</v>
      </c>
      <c r="F63">
        <f t="shared" si="0"/>
        <v>54</v>
      </c>
      <c r="G63" s="7">
        <f t="shared" si="5"/>
        <v>709537.32252189238</v>
      </c>
      <c r="H63" s="4">
        <f t="shared" si="1"/>
        <v>185754.92777966213</v>
      </c>
      <c r="I63">
        <v>24</v>
      </c>
    </row>
    <row r="64" spans="2:9">
      <c r="B64" s="14">
        <f t="shared" si="2"/>
        <v>55</v>
      </c>
      <c r="C64" s="13">
        <f t="shared" si="3"/>
        <v>4643873.194491555</v>
      </c>
      <c r="D64" s="1">
        <f t="shared" si="4"/>
        <v>19930903.389639962</v>
      </c>
      <c r="E64" s="1">
        <f t="shared" si="6"/>
        <v>0</v>
      </c>
      <c r="F64">
        <f t="shared" si="0"/>
        <v>55</v>
      </c>
      <c r="G64" s="7">
        <f t="shared" si="5"/>
        <v>752109.56187320605</v>
      </c>
      <c r="H64" s="4">
        <f t="shared" si="1"/>
        <v>185754.92777966219</v>
      </c>
      <c r="I64">
        <v>25</v>
      </c>
    </row>
    <row r="65" spans="2:12">
      <c r="B65" s="14">
        <f t="shared" si="2"/>
        <v>56</v>
      </c>
      <c r="C65" s="13">
        <f t="shared" si="3"/>
        <v>4643873.194491555</v>
      </c>
      <c r="D65" s="1">
        <f t="shared" si="4"/>
        <v>21126757.59301836</v>
      </c>
      <c r="E65" s="1">
        <f t="shared" si="6"/>
        <v>0</v>
      </c>
      <c r="F65">
        <f t="shared" si="0"/>
        <v>56</v>
      </c>
      <c r="G65" s="7">
        <f t="shared" si="5"/>
        <v>797236.13558559853</v>
      </c>
      <c r="H65" s="4">
        <f t="shared" si="1"/>
        <v>185754.92777966222</v>
      </c>
      <c r="I65">
        <v>26</v>
      </c>
    </row>
    <row r="66" spans="2:12">
      <c r="B66" s="14">
        <f t="shared" si="2"/>
        <v>57</v>
      </c>
      <c r="C66" s="13">
        <f t="shared" si="3"/>
        <v>4643873.1944915541</v>
      </c>
      <c r="D66" s="1">
        <f t="shared" si="4"/>
        <v>22394363.048599463</v>
      </c>
      <c r="E66" s="1">
        <f t="shared" si="6"/>
        <v>0</v>
      </c>
      <c r="F66">
        <f t="shared" si="0"/>
        <v>57</v>
      </c>
      <c r="G66" s="7">
        <f t="shared" si="5"/>
        <v>845070.30372073443</v>
      </c>
      <c r="H66" s="4">
        <f t="shared" si="1"/>
        <v>185754.92777966219</v>
      </c>
      <c r="I66">
        <v>27</v>
      </c>
    </row>
    <row r="67" spans="2:12">
      <c r="B67" s="14">
        <f t="shared" si="2"/>
        <v>58</v>
      </c>
      <c r="C67" s="13">
        <f t="shared" si="3"/>
        <v>4643873.1944915541</v>
      </c>
      <c r="D67" s="1">
        <f t="shared" si="4"/>
        <v>23738024.831515431</v>
      </c>
      <c r="E67" s="1">
        <f t="shared" si="6"/>
        <v>0</v>
      </c>
      <c r="F67">
        <f t="shared" si="0"/>
        <v>58</v>
      </c>
      <c r="G67" s="7">
        <f t="shared" si="5"/>
        <v>895774.5219439785</v>
      </c>
      <c r="H67" s="4">
        <f t="shared" si="1"/>
        <v>185754.92777966216</v>
      </c>
      <c r="I67">
        <v>28</v>
      </c>
    </row>
    <row r="68" spans="2:12">
      <c r="B68" s="14">
        <f t="shared" si="2"/>
        <v>59</v>
      </c>
      <c r="C68" s="13">
        <f t="shared" si="3"/>
        <v>4643873.1944915541</v>
      </c>
      <c r="D68" s="1">
        <f t="shared" si="4"/>
        <v>25162306.321406357</v>
      </c>
      <c r="E68" s="1">
        <f t="shared" si="6"/>
        <v>0</v>
      </c>
      <c r="F68">
        <f t="shared" si="0"/>
        <v>59</v>
      </c>
      <c r="G68" s="7">
        <f t="shared" si="5"/>
        <v>949520.99326061725</v>
      </c>
      <c r="H68" s="4">
        <f t="shared" si="1"/>
        <v>185754.92777966216</v>
      </c>
      <c r="I68">
        <v>29</v>
      </c>
    </row>
    <row r="69" spans="2:12">
      <c r="B69" s="14">
        <f t="shared" si="2"/>
        <v>60</v>
      </c>
      <c r="C69" s="13">
        <f t="shared" si="3"/>
        <v>4643873.1944915541</v>
      </c>
      <c r="D69" s="1">
        <f t="shared" si="4"/>
        <v>26672044.700690739</v>
      </c>
      <c r="E69" s="1">
        <f t="shared" si="6"/>
        <v>0</v>
      </c>
      <c r="F69">
        <f t="shared" si="0"/>
        <v>60</v>
      </c>
      <c r="G69" s="7">
        <f t="shared" si="5"/>
        <v>1006492.2528562543</v>
      </c>
      <c r="H69" s="4">
        <f t="shared" si="1"/>
        <v>185754.92777966216</v>
      </c>
      <c r="I69">
        <v>30</v>
      </c>
    </row>
    <row r="70" spans="2:12">
      <c r="B70" s="14">
        <f t="shared" si="2"/>
        <v>61</v>
      </c>
      <c r="C70" s="13">
        <f t="shared" si="3"/>
        <v>4643873.1944915531</v>
      </c>
      <c r="D70" s="1">
        <f t="shared" si="4"/>
        <v>28272367.382732186</v>
      </c>
      <c r="E70" s="1">
        <f t="shared" si="6"/>
        <v>0</v>
      </c>
      <c r="F70">
        <f t="shared" si="0"/>
        <v>61</v>
      </c>
      <c r="G70" s="7">
        <f t="shared" si="5"/>
        <v>1066881.7880276295</v>
      </c>
      <c r="H70" s="4">
        <f t="shared" si="1"/>
        <v>185754.92777966213</v>
      </c>
      <c r="I70">
        <v>31</v>
      </c>
    </row>
    <row r="71" spans="2:12">
      <c r="B71" s="14">
        <f t="shared" si="2"/>
        <v>62</v>
      </c>
      <c r="C71" s="13">
        <f t="shared" si="3"/>
        <v>4643873.1944915541</v>
      </c>
      <c r="D71" s="1">
        <f t="shared" si="4"/>
        <v>29968709.42569612</v>
      </c>
      <c r="E71" s="1">
        <f t="shared" si="6"/>
        <v>0</v>
      </c>
      <c r="F71">
        <f t="shared" si="0"/>
        <v>62</v>
      </c>
      <c r="G71" s="7">
        <f t="shared" si="5"/>
        <v>1130894.6953092874</v>
      </c>
      <c r="H71" s="4">
        <f t="shared" si="1"/>
        <v>185754.92777966213</v>
      </c>
      <c r="I71">
        <v>32</v>
      </c>
    </row>
    <row r="72" spans="2:12">
      <c r="B72" s="14">
        <f t="shared" si="2"/>
        <v>63</v>
      </c>
      <c r="C72" s="13">
        <f t="shared" si="3"/>
        <v>4643873.194491555</v>
      </c>
      <c r="D72" s="1">
        <f t="shared" si="4"/>
        <v>31766831.99123789</v>
      </c>
      <c r="E72" s="1">
        <f t="shared" si="6"/>
        <v>0</v>
      </c>
      <c r="F72">
        <f t="shared" si="0"/>
        <v>63</v>
      </c>
      <c r="G72" s="7">
        <f t="shared" si="5"/>
        <v>1198748.3770278448</v>
      </c>
      <c r="H72" s="4">
        <f>+G72/(1.06)^(B71-$B$39)</f>
        <v>185754.92777966219</v>
      </c>
      <c r="I72">
        <v>33</v>
      </c>
      <c r="K72" s="23"/>
      <c r="L72" s="23"/>
    </row>
    <row r="73" spans="2:12">
      <c r="B73" s="14">
        <f t="shared" si="2"/>
        <v>64</v>
      </c>
      <c r="C73" s="13">
        <f t="shared" si="3"/>
        <v>4643873.1944915541</v>
      </c>
      <c r="D73" s="1">
        <f t="shared" si="4"/>
        <v>33672841.91071216</v>
      </c>
      <c r="E73" s="1">
        <f t="shared" si="6"/>
        <v>0</v>
      </c>
      <c r="F73">
        <f t="shared" si="0"/>
        <v>64</v>
      </c>
      <c r="G73" s="7">
        <f t="shared" si="5"/>
        <v>1270673.2796495156</v>
      </c>
      <c r="H73" s="4">
        <f t="shared" ref="H73:H99" si="7">+G73/(1.06)^(B72-$B$39)</f>
        <v>185754.92777966219</v>
      </c>
      <c r="I73">
        <v>34</v>
      </c>
      <c r="L73" s="23"/>
    </row>
    <row r="74" spans="2:12">
      <c r="B74" s="14">
        <f t="shared" si="2"/>
        <v>65</v>
      </c>
      <c r="C74" s="13">
        <f t="shared" si="3"/>
        <v>4643873.1944915531</v>
      </c>
      <c r="D74" s="1">
        <f t="shared" si="4"/>
        <v>35693212.425354891</v>
      </c>
      <c r="E74" s="1">
        <f t="shared" si="6"/>
        <v>0</v>
      </c>
      <c r="F74">
        <f t="shared" si="0"/>
        <v>65</v>
      </c>
      <c r="G74" s="7">
        <f t="shared" si="5"/>
        <v>1346913.6764284864</v>
      </c>
      <c r="H74" s="4">
        <f t="shared" si="7"/>
        <v>185754.92777966213</v>
      </c>
      <c r="I74">
        <v>35</v>
      </c>
    </row>
    <row r="75" spans="2:12">
      <c r="B75" s="14">
        <f t="shared" si="2"/>
        <v>66</v>
      </c>
      <c r="C75" s="13">
        <f t="shared" si="3"/>
        <v>4643873.1944915541</v>
      </c>
      <c r="D75" s="1">
        <f t="shared" si="4"/>
        <v>37834805.17087619</v>
      </c>
      <c r="E75" s="1">
        <f t="shared" si="6"/>
        <v>0</v>
      </c>
      <c r="F75">
        <f t="shared" si="0"/>
        <v>66</v>
      </c>
      <c r="G75" s="7">
        <f t="shared" si="5"/>
        <v>1427728.4970141957</v>
      </c>
      <c r="H75" s="4">
        <f t="shared" si="7"/>
        <v>185754.92777966213</v>
      </c>
      <c r="I75">
        <v>36</v>
      </c>
    </row>
    <row r="76" spans="2:12">
      <c r="B76" s="14">
        <f t="shared" si="2"/>
        <v>67</v>
      </c>
      <c r="C76" s="13">
        <f t="shared" si="3"/>
        <v>4643873.1944915541</v>
      </c>
      <c r="D76" s="1">
        <f t="shared" si="4"/>
        <v>40104893.481128767</v>
      </c>
      <c r="E76" s="1">
        <f t="shared" si="6"/>
        <v>0</v>
      </c>
      <c r="F76">
        <f t="shared" si="0"/>
        <v>67</v>
      </c>
      <c r="G76" s="7">
        <f t="shared" si="5"/>
        <v>1513392.2068350476</v>
      </c>
      <c r="H76" s="4">
        <f t="shared" si="7"/>
        <v>185754.92777966216</v>
      </c>
      <c r="I76">
        <v>37</v>
      </c>
    </row>
    <row r="77" spans="2:12">
      <c r="B77" s="14">
        <f t="shared" si="2"/>
        <v>68</v>
      </c>
      <c r="C77" s="13">
        <f t="shared" si="3"/>
        <v>4643873.1944915541</v>
      </c>
      <c r="D77" s="1">
        <f t="shared" si="4"/>
        <v>42511187.089996494</v>
      </c>
      <c r="E77" s="1">
        <f t="shared" si="6"/>
        <v>0</v>
      </c>
      <c r="F77">
        <f t="shared" si="0"/>
        <v>68</v>
      </c>
      <c r="G77" s="7">
        <f t="shared" si="5"/>
        <v>1604195.7392451507</v>
      </c>
      <c r="H77" s="4">
        <f t="shared" si="7"/>
        <v>185754.92777966219</v>
      </c>
      <c r="I77">
        <v>38</v>
      </c>
    </row>
    <row r="78" spans="2:12">
      <c r="B78" s="14">
        <f t="shared" si="2"/>
        <v>69</v>
      </c>
      <c r="C78" s="13">
        <f t="shared" si="3"/>
        <v>4643873.1944915541</v>
      </c>
      <c r="D78" s="1">
        <f t="shared" si="4"/>
        <v>45061858.315396294</v>
      </c>
      <c r="E78" s="1">
        <f t="shared" si="6"/>
        <v>0</v>
      </c>
      <c r="F78">
        <f t="shared" si="0"/>
        <v>69</v>
      </c>
      <c r="G78" s="7">
        <f t="shared" si="5"/>
        <v>1700447.4835998598</v>
      </c>
      <c r="H78" s="4">
        <f t="shared" si="7"/>
        <v>185754.92777966216</v>
      </c>
      <c r="I78">
        <v>39</v>
      </c>
    </row>
    <row r="79" spans="2:12">
      <c r="B79" s="14">
        <f t="shared" si="2"/>
        <v>70</v>
      </c>
      <c r="C79" s="13">
        <f t="shared" si="3"/>
        <v>4643873.194491555</v>
      </c>
      <c r="D79" s="1">
        <f t="shared" si="4"/>
        <v>47765569.814320073</v>
      </c>
      <c r="E79" s="1">
        <f t="shared" si="6"/>
        <v>0</v>
      </c>
      <c r="F79">
        <f t="shared" si="0"/>
        <v>70</v>
      </c>
      <c r="G79" s="7">
        <f t="shared" si="5"/>
        <v>1802474.3326158519</v>
      </c>
      <c r="H79" s="4">
        <f t="shared" si="7"/>
        <v>185754.92777966219</v>
      </c>
      <c r="I79">
        <v>40</v>
      </c>
    </row>
    <row r="80" spans="2:12">
      <c r="B80" s="14">
        <f t="shared" si="2"/>
        <v>71</v>
      </c>
      <c r="C80" s="13">
        <f t="shared" si="3"/>
        <v>4643873.1944915559</v>
      </c>
      <c r="D80" s="1">
        <f t="shared" si="4"/>
        <v>50631504.003179282</v>
      </c>
      <c r="E80" s="1">
        <f t="shared" si="6"/>
        <v>0</v>
      </c>
      <c r="F80">
        <f t="shared" si="0"/>
        <v>71</v>
      </c>
      <c r="G80" s="7">
        <f t="shared" si="5"/>
        <v>1910622.7925728029</v>
      </c>
      <c r="H80" s="4">
        <f t="shared" si="7"/>
        <v>185754.92777966219</v>
      </c>
      <c r="I80">
        <v>41</v>
      </c>
    </row>
    <row r="81" spans="2:9">
      <c r="B81" s="14">
        <f t="shared" si="2"/>
        <v>72</v>
      </c>
      <c r="C81" s="13">
        <f t="shared" si="3"/>
        <v>4643873.194491555</v>
      </c>
      <c r="D81" s="1">
        <f t="shared" si="4"/>
        <v>53669394.243370041</v>
      </c>
      <c r="E81" s="1">
        <f t="shared" si="6"/>
        <v>0</v>
      </c>
      <c r="F81">
        <f t="shared" si="0"/>
        <v>72</v>
      </c>
      <c r="G81" s="7">
        <f t="shared" si="5"/>
        <v>2025260.1601271713</v>
      </c>
      <c r="H81" s="4">
        <f t="shared" si="7"/>
        <v>185754.92777966225</v>
      </c>
      <c r="I81">
        <v>42</v>
      </c>
    </row>
    <row r="82" spans="2:9">
      <c r="B82" s="14">
        <f t="shared" si="2"/>
        <v>73</v>
      </c>
      <c r="C82" s="13">
        <f t="shared" si="3"/>
        <v>4643873.194491555</v>
      </c>
      <c r="D82" s="1">
        <f t="shared" si="4"/>
        <v>56889557.897972248</v>
      </c>
      <c r="E82" s="1">
        <f t="shared" si="6"/>
        <v>0</v>
      </c>
      <c r="F82">
        <f t="shared" si="0"/>
        <v>73</v>
      </c>
      <c r="G82" s="7">
        <f t="shared" si="5"/>
        <v>2146775.7697348017</v>
      </c>
      <c r="H82" s="4">
        <f t="shared" si="7"/>
        <v>185754.92777966222</v>
      </c>
      <c r="I82">
        <v>43</v>
      </c>
    </row>
    <row r="83" spans="2:9">
      <c r="B83" s="14">
        <f t="shared" si="2"/>
        <v>74</v>
      </c>
      <c r="C83" s="13">
        <f t="shared" si="3"/>
        <v>4643873.194491555</v>
      </c>
      <c r="D83" s="1">
        <f t="shared" si="4"/>
        <v>60302931.371850587</v>
      </c>
      <c r="E83" s="1">
        <f t="shared" si="6"/>
        <v>0</v>
      </c>
      <c r="F83">
        <f t="shared" si="0"/>
        <v>74</v>
      </c>
      <c r="G83" s="7">
        <f t="shared" si="5"/>
        <v>2275582.3159188898</v>
      </c>
      <c r="H83" s="4">
        <f t="shared" si="7"/>
        <v>185754.92777966219</v>
      </c>
      <c r="I83">
        <v>44</v>
      </c>
    </row>
    <row r="84" spans="2:9">
      <c r="B84" s="14">
        <f t="shared" si="2"/>
        <v>75</v>
      </c>
      <c r="C84" s="13">
        <f t="shared" si="3"/>
        <v>4643873.1944915559</v>
      </c>
      <c r="D84" s="1">
        <f t="shared" si="4"/>
        <v>63921107.254161634</v>
      </c>
      <c r="E84" s="1">
        <f t="shared" si="6"/>
        <v>0</v>
      </c>
      <c r="F84">
        <f t="shared" si="0"/>
        <v>75</v>
      </c>
      <c r="G84" s="7">
        <f t="shared" si="5"/>
        <v>2412117.2548740236</v>
      </c>
      <c r="H84" s="4">
        <f t="shared" si="7"/>
        <v>185754.92777966219</v>
      </c>
      <c r="I84">
        <v>45</v>
      </c>
    </row>
    <row r="85" spans="2:9">
      <c r="B85" s="14">
        <f t="shared" si="2"/>
        <v>76</v>
      </c>
      <c r="C85" s="13">
        <f t="shared" si="3"/>
        <v>4643873.1944915559</v>
      </c>
      <c r="D85" s="1">
        <f t="shared" si="4"/>
        <v>67756373.689411342</v>
      </c>
      <c r="E85" s="1">
        <f t="shared" si="6"/>
        <v>0</v>
      </c>
      <c r="F85">
        <f t="shared" si="0"/>
        <v>76</v>
      </c>
      <c r="G85" s="7">
        <f t="shared" si="5"/>
        <v>2556844.2901664656</v>
      </c>
      <c r="H85" s="4">
        <f t="shared" si="7"/>
        <v>185754.92777966225</v>
      </c>
      <c r="I85">
        <v>46</v>
      </c>
    </row>
    <row r="86" spans="2:9">
      <c r="B86" s="14">
        <f t="shared" si="2"/>
        <v>77</v>
      </c>
      <c r="C86" s="13">
        <f t="shared" si="3"/>
        <v>4643873.1944915559</v>
      </c>
      <c r="D86" s="1">
        <f t="shared" si="4"/>
        <v>71821756.110776037</v>
      </c>
      <c r="E86" s="1">
        <f t="shared" si="6"/>
        <v>0</v>
      </c>
      <c r="F86">
        <f t="shared" si="0"/>
        <v>77</v>
      </c>
      <c r="G86" s="7">
        <f t="shared" si="5"/>
        <v>2710254.9475764539</v>
      </c>
      <c r="H86" s="4">
        <f t="shared" si="7"/>
        <v>185754.92777966228</v>
      </c>
      <c r="I86">
        <v>47</v>
      </c>
    </row>
    <row r="87" spans="2:9">
      <c r="B87" s="14">
        <f t="shared" si="2"/>
        <v>78</v>
      </c>
      <c r="C87" s="13">
        <f t="shared" si="3"/>
        <v>4643873.1944915568</v>
      </c>
      <c r="D87" s="1">
        <f t="shared" si="4"/>
        <v>76131061.477422595</v>
      </c>
      <c r="E87" s="1">
        <f t="shared" si="6"/>
        <v>0</v>
      </c>
      <c r="F87">
        <f t="shared" si="0"/>
        <v>78</v>
      </c>
      <c r="G87" s="7">
        <f t="shared" si="5"/>
        <v>2872870.2444310416</v>
      </c>
      <c r="H87" s="4">
        <f t="shared" si="7"/>
        <v>185754.92777966225</v>
      </c>
      <c r="I87">
        <v>48</v>
      </c>
    </row>
    <row r="88" spans="2:9">
      <c r="B88" s="14">
        <f t="shared" si="2"/>
        <v>79</v>
      </c>
      <c r="C88" s="13">
        <f t="shared" si="3"/>
        <v>4643873.1944915568</v>
      </c>
      <c r="D88" s="1">
        <f t="shared" si="4"/>
        <v>80698925.166067958</v>
      </c>
      <c r="E88" s="1">
        <f t="shared" si="6"/>
        <v>0</v>
      </c>
      <c r="F88">
        <f t="shared" si="0"/>
        <v>79</v>
      </c>
      <c r="G88" s="7">
        <f t="shared" si="5"/>
        <v>3045242.4590969039</v>
      </c>
      <c r="H88" s="4">
        <f t="shared" si="7"/>
        <v>185754.92777966228</v>
      </c>
      <c r="I88">
        <v>49</v>
      </c>
    </row>
    <row r="89" spans="2:9">
      <c r="B89" s="14">
        <f t="shared" si="2"/>
        <v>80</v>
      </c>
      <c r="C89" s="13">
        <f t="shared" si="3"/>
        <v>4643873.1944915578</v>
      </c>
      <c r="D89" s="1">
        <f t="shared" si="4"/>
        <v>85540860.676032051</v>
      </c>
      <c r="E89" s="1">
        <f t="shared" si="6"/>
        <v>0</v>
      </c>
      <c r="F89">
        <f t="shared" si="0"/>
        <v>80</v>
      </c>
      <c r="G89" s="7">
        <f t="shared" si="5"/>
        <v>3227957.0066427183</v>
      </c>
      <c r="H89" s="4">
        <f t="shared" si="7"/>
        <v>185754.92777966225</v>
      </c>
      <c r="I89">
        <v>50</v>
      </c>
    </row>
    <row r="90" spans="2:9">
      <c r="B90" s="14">
        <f t="shared" si="2"/>
        <v>81</v>
      </c>
      <c r="C90" s="13">
        <f t="shared" si="3"/>
        <v>4643873.1944915578</v>
      </c>
      <c r="D90" s="1">
        <f t="shared" si="4"/>
        <v>90673312.31659399</v>
      </c>
      <c r="E90" s="1">
        <f t="shared" si="6"/>
        <v>0</v>
      </c>
      <c r="F90">
        <f t="shared" si="0"/>
        <v>81</v>
      </c>
      <c r="G90" s="7">
        <f t="shared" si="5"/>
        <v>3421634.4270412819</v>
      </c>
      <c r="H90" s="4">
        <f t="shared" si="7"/>
        <v>185754.92777966231</v>
      </c>
      <c r="I90">
        <v>51</v>
      </c>
    </row>
    <row r="91" spans="2:9">
      <c r="B91" s="14">
        <f t="shared" si="2"/>
        <v>82</v>
      </c>
      <c r="C91" s="13">
        <f t="shared" si="3"/>
        <v>4643873.1944915587</v>
      </c>
      <c r="D91" s="1">
        <f t="shared" si="4"/>
        <v>96113711.055589646</v>
      </c>
      <c r="E91" s="1">
        <f t="shared" si="6"/>
        <v>0</v>
      </c>
      <c r="F91">
        <f t="shared" si="0"/>
        <v>82</v>
      </c>
      <c r="G91" s="7">
        <f t="shared" si="5"/>
        <v>3626932.4926637597</v>
      </c>
      <c r="H91" s="4">
        <f t="shared" si="7"/>
        <v>185754.92777966234</v>
      </c>
      <c r="I91">
        <v>52</v>
      </c>
    </row>
    <row r="92" spans="2:9">
      <c r="B92" s="14">
        <f t="shared" si="2"/>
        <v>83</v>
      </c>
      <c r="C92" s="13">
        <f t="shared" si="3"/>
        <v>4643873.1944915578</v>
      </c>
      <c r="D92" s="1">
        <f t="shared" si="4"/>
        <v>101880533.71892503</v>
      </c>
      <c r="E92" s="1">
        <f t="shared" si="6"/>
        <v>0</v>
      </c>
      <c r="F92">
        <f t="shared" si="0"/>
        <v>83</v>
      </c>
      <c r="G92" s="7">
        <f t="shared" si="5"/>
        <v>3844548.4422235861</v>
      </c>
      <c r="H92" s="4">
        <f t="shared" si="7"/>
        <v>185754.92777966236</v>
      </c>
      <c r="I92">
        <v>53</v>
      </c>
    </row>
    <row r="93" spans="2:9">
      <c r="B93" s="14">
        <f t="shared" si="2"/>
        <v>84</v>
      </c>
      <c r="C93" s="13">
        <f t="shared" si="3"/>
        <v>4643873.1944915578</v>
      </c>
      <c r="D93" s="1">
        <f t="shared" si="4"/>
        <v>107993365.74206054</v>
      </c>
      <c r="E93" s="1">
        <f t="shared" si="6"/>
        <v>0</v>
      </c>
      <c r="F93">
        <f t="shared" si="0"/>
        <v>84</v>
      </c>
      <c r="G93" s="7">
        <f t="shared" si="5"/>
        <v>4075221.3487570011</v>
      </c>
      <c r="H93" s="4">
        <f t="shared" si="7"/>
        <v>185754.92777966231</v>
      </c>
      <c r="I93">
        <v>54</v>
      </c>
    </row>
    <row r="94" spans="2:9">
      <c r="B94" s="14">
        <f t="shared" si="2"/>
        <v>85</v>
      </c>
      <c r="C94" s="13">
        <f t="shared" si="3"/>
        <v>4643873.1944915578</v>
      </c>
      <c r="D94" s="1">
        <f t="shared" si="4"/>
        <v>114472967.68658419</v>
      </c>
      <c r="E94" s="1">
        <f t="shared" si="6"/>
        <v>0</v>
      </c>
      <c r="F94">
        <f t="shared" si="0"/>
        <v>85</v>
      </c>
      <c r="G94" s="7">
        <f t="shared" si="5"/>
        <v>4319734.6296824217</v>
      </c>
      <c r="H94" s="4">
        <f t="shared" si="7"/>
        <v>185754.92777966234</v>
      </c>
      <c r="I94">
        <v>55</v>
      </c>
    </row>
    <row r="95" spans="2:9">
      <c r="B95" s="14">
        <f t="shared" si="2"/>
        <v>86</v>
      </c>
      <c r="C95" s="13">
        <f t="shared" si="3"/>
        <v>4643873.1944915596</v>
      </c>
      <c r="D95" s="1">
        <f t="shared" si="4"/>
        <v>121341345.74777925</v>
      </c>
      <c r="E95" s="1">
        <f t="shared" si="6"/>
        <v>0</v>
      </c>
      <c r="F95">
        <f t="shared" si="0"/>
        <v>86</v>
      </c>
      <c r="G95" s="7">
        <f t="shared" si="5"/>
        <v>4578918.7074633678</v>
      </c>
      <c r="H95" s="4">
        <f t="shared" si="7"/>
        <v>185754.92777966234</v>
      </c>
      <c r="I95">
        <v>56</v>
      </c>
    </row>
    <row r="96" spans="2:9">
      <c r="B96" s="14">
        <f t="shared" si="2"/>
        <v>87</v>
      </c>
      <c r="C96" s="13">
        <f t="shared" si="3"/>
        <v>4643873.1944915596</v>
      </c>
      <c r="D96" s="1">
        <f t="shared" si="4"/>
        <v>128621826.49264601</v>
      </c>
      <c r="E96" s="1">
        <f t="shared" si="6"/>
        <v>0</v>
      </c>
      <c r="F96">
        <f t="shared" si="0"/>
        <v>87</v>
      </c>
      <c r="G96" s="7">
        <f t="shared" si="5"/>
        <v>4853653.8299111705</v>
      </c>
      <c r="H96" s="4">
        <f t="shared" si="7"/>
        <v>185754.92777966239</v>
      </c>
      <c r="I96">
        <v>57</v>
      </c>
    </row>
    <row r="97" spans="2:9">
      <c r="B97" s="14">
        <f t="shared" si="2"/>
        <v>88</v>
      </c>
      <c r="C97" s="13">
        <f t="shared" si="3"/>
        <v>4643873.1944915596</v>
      </c>
      <c r="D97" s="1">
        <f t="shared" si="4"/>
        <v>136339136.08220476</v>
      </c>
      <c r="E97" s="1">
        <f t="shared" si="6"/>
        <v>0</v>
      </c>
      <c r="F97">
        <f t="shared" si="0"/>
        <v>88</v>
      </c>
      <c r="G97" s="7">
        <f t="shared" si="5"/>
        <v>5144873.0597058404</v>
      </c>
      <c r="H97" s="4">
        <f t="shared" si="7"/>
        <v>185754.92777966236</v>
      </c>
      <c r="I97">
        <v>58</v>
      </c>
    </row>
    <row r="98" spans="2:9">
      <c r="B98" s="14">
        <f t="shared" si="2"/>
        <v>89</v>
      </c>
      <c r="C98" s="13">
        <f t="shared" si="3"/>
        <v>4643873.1944915587</v>
      </c>
      <c r="D98" s="1">
        <f t="shared" si="4"/>
        <v>144519484.24713707</v>
      </c>
      <c r="E98" s="1">
        <f t="shared" si="6"/>
        <v>0</v>
      </c>
      <c r="F98">
        <f t="shared" si="0"/>
        <v>89</v>
      </c>
      <c r="G98" s="7">
        <f t="shared" si="5"/>
        <v>5453565.4432881903</v>
      </c>
      <c r="H98" s="4">
        <f t="shared" si="7"/>
        <v>185754.92777966236</v>
      </c>
      <c r="I98">
        <v>59</v>
      </c>
    </row>
    <row r="99" spans="2:9">
      <c r="B99" s="14">
        <f t="shared" si="2"/>
        <v>90</v>
      </c>
      <c r="C99" s="13">
        <f t="shared" si="3"/>
        <v>4643873.1944915606</v>
      </c>
      <c r="D99" s="1">
        <f t="shared" si="4"/>
        <v>153190653.30196533</v>
      </c>
      <c r="E99" s="1">
        <f t="shared" si="6"/>
        <v>0</v>
      </c>
      <c r="F99">
        <f t="shared" si="0"/>
        <v>90</v>
      </c>
      <c r="G99" s="7">
        <f t="shared" si="5"/>
        <v>5780779.3698854828</v>
      </c>
      <c r="H99" s="4">
        <f t="shared" si="7"/>
        <v>185754.92777966236</v>
      </c>
      <c r="I99">
        <v>60</v>
      </c>
    </row>
  </sheetData>
  <sheetProtection password="F037" sheet="1" objects="1" scenarios="1" selectLockedCells="1"/>
  <pageMargins left="0.7" right="0.7" top="0.75" bottom="0.75" header="0.3" footer="0.3"/>
  <pageSetup orientation="portrait" horizontalDpi="90" verticalDpi="90"/>
  <drawing r:id="rId1"/>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98"/>
  <sheetViews>
    <sheetView showGridLines="0" zoomScale="125" zoomScaleNormal="125" zoomScalePageLayoutView="125" workbookViewId="0">
      <selection activeCell="D3" sqref="D3"/>
    </sheetView>
  </sheetViews>
  <sheetFormatPr baseColWidth="10" defaultColWidth="8.83203125" defaultRowHeight="14" x14ac:dyDescent="0"/>
  <cols>
    <col min="1" max="1" width="1.6640625" customWidth="1"/>
    <col min="2" max="2" width="9.83203125" style="5" customWidth="1"/>
    <col min="3" max="3" width="27.1640625" style="5" customWidth="1"/>
    <col min="4" max="4" width="18" customWidth="1"/>
    <col min="5" max="5" width="12.6640625" customWidth="1"/>
    <col min="6" max="6" width="4.5" customWidth="1"/>
    <col min="7" max="7" width="20.33203125" customWidth="1"/>
    <col min="8" max="8" width="19.83203125" customWidth="1"/>
    <col min="9" max="9" width="12.5" bestFit="1" customWidth="1"/>
    <col min="11" max="11" width="10.83203125" bestFit="1" customWidth="1"/>
    <col min="12" max="12" width="10.6640625" bestFit="1" customWidth="1"/>
  </cols>
  <sheetData>
    <row r="1" spans="2:11" ht="44" customHeight="1"/>
    <row r="2" spans="2:11" ht="18" customHeight="1">
      <c r="B2" s="6"/>
    </row>
    <row r="3" spans="2:11">
      <c r="B3" s="5" t="s">
        <v>12</v>
      </c>
      <c r="D3" s="32">
        <f>+'10% growth 4% drawdown'!D4</f>
        <v>30</v>
      </c>
    </row>
    <row r="4" spans="2:11">
      <c r="B4" s="5" t="s">
        <v>13</v>
      </c>
      <c r="D4" s="33">
        <f>+'10% growth 4% drawdown'!D5</f>
        <v>45</v>
      </c>
    </row>
    <row r="5" spans="2:11">
      <c r="B5" s="5" t="s">
        <v>14</v>
      </c>
      <c r="D5" s="34">
        <f>+'10% growth 4% drawdown'!D6</f>
        <v>250000</v>
      </c>
      <c r="E5" t="s">
        <v>15</v>
      </c>
    </row>
    <row r="6" spans="2:11">
      <c r="B6" s="5" t="s">
        <v>1</v>
      </c>
      <c r="D6" s="35">
        <f>+'10% growth 4% drawdown'!D7</f>
        <v>0</v>
      </c>
    </row>
    <row r="7" spans="2:11">
      <c r="D7" s="1"/>
    </row>
    <row r="8" spans="2:11" ht="18">
      <c r="B8" s="15" t="s">
        <v>16</v>
      </c>
      <c r="C8" s="16"/>
      <c r="D8" s="17"/>
      <c r="E8" s="18"/>
      <c r="F8" s="18"/>
      <c r="G8" s="18"/>
      <c r="H8" s="25">
        <f>VLOOKUP(D4,B38:C98,2,FALSE)</f>
        <v>4045441.7262418396</v>
      </c>
    </row>
    <row r="9" spans="2:11" ht="18">
      <c r="B9" s="27" t="s">
        <v>17</v>
      </c>
      <c r="C9" s="28"/>
      <c r="D9" s="29"/>
      <c r="E9" s="30"/>
      <c r="F9" s="30"/>
      <c r="G9" s="30"/>
      <c r="H9" s="31">
        <f>0.04*H8</f>
        <v>161817.6690496736</v>
      </c>
    </row>
    <row r="10" spans="2:11" ht="18">
      <c r="B10" s="19" t="s">
        <v>19</v>
      </c>
      <c r="C10" s="20"/>
      <c r="D10" s="21"/>
      <c r="E10" s="22"/>
      <c r="F10" s="22"/>
      <c r="G10" s="22"/>
      <c r="H10" s="26">
        <f>+H9/12</f>
        <v>13484.805754139466</v>
      </c>
      <c r="K10" s="24"/>
    </row>
    <row r="11" spans="2:11">
      <c r="D11" s="1"/>
    </row>
    <row r="12" spans="2:11">
      <c r="B12" s="5" t="s">
        <v>29</v>
      </c>
      <c r="D12" s="1"/>
    </row>
    <row r="13" spans="2:11">
      <c r="D13" s="1"/>
    </row>
    <row r="14" spans="2:11">
      <c r="D14" s="1"/>
    </row>
    <row r="15" spans="2:11">
      <c r="D15" s="1"/>
    </row>
    <row r="16" spans="2:11">
      <c r="D16" s="1"/>
    </row>
    <row r="17" spans="2:4">
      <c r="D17" s="1"/>
    </row>
    <row r="18" spans="2:4">
      <c r="D18" s="1"/>
    </row>
    <row r="19" spans="2:4">
      <c r="D19" s="1"/>
    </row>
    <row r="20" spans="2:4">
      <c r="D20" s="1"/>
    </row>
    <row r="21" spans="2:4">
      <c r="D21" s="1"/>
    </row>
    <row r="22" spans="2:4">
      <c r="D22" s="1"/>
    </row>
    <row r="23" spans="2:4">
      <c r="D23" s="1"/>
    </row>
    <row r="24" spans="2:4">
      <c r="D24" s="1"/>
    </row>
    <row r="25" spans="2:4">
      <c r="D25" s="1"/>
    </row>
    <row r="26" spans="2:4">
      <c r="D26" s="1"/>
    </row>
    <row r="27" spans="2:4">
      <c r="D27" s="1"/>
    </row>
    <row r="28" spans="2:4">
      <c r="D28" s="1"/>
    </row>
    <row r="29" spans="2:4">
      <c r="D29" s="1"/>
    </row>
    <row r="30" spans="2:4">
      <c r="B30" s="6" t="s">
        <v>2</v>
      </c>
      <c r="C30" s="6"/>
      <c r="D30" s="1"/>
    </row>
    <row r="31" spans="2:4">
      <c r="B31" s="5" t="s">
        <v>3</v>
      </c>
      <c r="D31" s="1"/>
    </row>
    <row r="32" spans="2:4">
      <c r="B32" s="5" t="s">
        <v>7</v>
      </c>
      <c r="D32" s="1"/>
    </row>
    <row r="33" spans="2:9">
      <c r="B33" s="5" t="s">
        <v>20</v>
      </c>
      <c r="D33" s="1"/>
    </row>
    <row r="34" spans="2:9">
      <c r="B34" s="5" t="s">
        <v>5</v>
      </c>
      <c r="D34" s="1"/>
    </row>
    <row r="35" spans="2:9">
      <c r="D35" s="1"/>
    </row>
    <row r="36" spans="2:9">
      <c r="D36" s="1"/>
    </row>
    <row r="37" spans="2:9" ht="29" thickBot="1">
      <c r="B37" s="11" t="s">
        <v>11</v>
      </c>
      <c r="C37" s="11" t="s">
        <v>10</v>
      </c>
      <c r="D37" s="8" t="s">
        <v>8</v>
      </c>
      <c r="E37" s="9" t="s">
        <v>6</v>
      </c>
      <c r="F37" s="10" t="s">
        <v>11</v>
      </c>
      <c r="G37" s="10" t="s">
        <v>0</v>
      </c>
      <c r="H37" s="10" t="s">
        <v>9</v>
      </c>
    </row>
    <row r="38" spans="2:9" ht="15" thickBot="1">
      <c r="B38" s="12">
        <f>+D3</f>
        <v>30</v>
      </c>
      <c r="C38" s="13">
        <f>+D38/(1.06)^(B38-$D$3)</f>
        <v>0</v>
      </c>
      <c r="D38" s="3">
        <f>+D6</f>
        <v>0</v>
      </c>
      <c r="E38" s="3"/>
      <c r="F38">
        <f>+B38</f>
        <v>30</v>
      </c>
      <c r="I38">
        <v>0</v>
      </c>
    </row>
    <row r="39" spans="2:9">
      <c r="B39" s="14">
        <f>+B38+1</f>
        <v>31</v>
      </c>
      <c r="C39" s="13">
        <f>+D39/(1.06)^(B39-$D$3)</f>
        <v>235849.05660377358</v>
      </c>
      <c r="D39" s="1">
        <f>D38*1.08+E39-G39</f>
        <v>250000</v>
      </c>
      <c r="E39" s="3">
        <f>+D5</f>
        <v>250000</v>
      </c>
      <c r="F39">
        <f t="shared" ref="F39:F98" si="0">+B39</f>
        <v>31</v>
      </c>
      <c r="G39" s="7">
        <f>IF(OR(B39&lt;D$4,B39=D$4),0,0.04*D38)</f>
        <v>0</v>
      </c>
      <c r="H39" s="4">
        <f t="shared" ref="H39:H70" si="1">+G39/(1.06)^(B38-$B$38)</f>
        <v>0</v>
      </c>
      <c r="I39">
        <v>1</v>
      </c>
    </row>
    <row r="40" spans="2:9">
      <c r="B40" s="14">
        <f t="shared" ref="B40:B98" si="2">+B39+1</f>
        <v>32</v>
      </c>
      <c r="C40" s="13">
        <f t="shared" ref="C40:C98" si="3">+D40/(1.06)^(B40-$D$3)</f>
        <v>476148.09540761833</v>
      </c>
      <c r="D40" s="1">
        <f t="shared" ref="D40:D98" si="4">D39*1.08+E40-G40</f>
        <v>535000</v>
      </c>
      <c r="E40" s="1">
        <f>IF(B39&lt;D$4,E39*1.06,0)</f>
        <v>265000</v>
      </c>
      <c r="F40">
        <f t="shared" si="0"/>
        <v>32</v>
      </c>
      <c r="G40" s="7">
        <f t="shared" ref="G40:G98" si="5">IF(OR(B40&lt;D$4,B40=D$4),0,0.04*D39)</f>
        <v>0</v>
      </c>
      <c r="H40" s="4">
        <f t="shared" si="1"/>
        <v>0</v>
      </c>
      <c r="I40">
        <v>2</v>
      </c>
    </row>
    <row r="41" spans="2:9">
      <c r="B41" s="14">
        <f t="shared" si="2"/>
        <v>33</v>
      </c>
      <c r="C41" s="13">
        <f t="shared" si="3"/>
        <v>720981.07833983738</v>
      </c>
      <c r="D41" s="1">
        <f t="shared" si="4"/>
        <v>858700</v>
      </c>
      <c r="E41" s="1">
        <f t="shared" ref="E41:E98" si="6">IF(B40&lt;D$4,E40*1.06,0)</f>
        <v>280900</v>
      </c>
      <c r="F41">
        <f t="shared" si="0"/>
        <v>33</v>
      </c>
      <c r="G41" s="7">
        <f t="shared" si="5"/>
        <v>0</v>
      </c>
      <c r="H41" s="4">
        <f t="shared" si="1"/>
        <v>0</v>
      </c>
      <c r="I41">
        <v>3</v>
      </c>
    </row>
    <row r="42" spans="2:9">
      <c r="B42" s="14">
        <f t="shared" si="2"/>
        <v>34</v>
      </c>
      <c r="C42" s="13">
        <f t="shared" si="3"/>
        <v>970433.55151606072</v>
      </c>
      <c r="D42" s="1">
        <f t="shared" si="4"/>
        <v>1225150</v>
      </c>
      <c r="E42" s="1">
        <f t="shared" si="6"/>
        <v>297754</v>
      </c>
      <c r="F42">
        <f t="shared" si="0"/>
        <v>34</v>
      </c>
      <c r="G42" s="7">
        <f t="shared" si="5"/>
        <v>0</v>
      </c>
      <c r="H42" s="4">
        <f t="shared" si="1"/>
        <v>0</v>
      </c>
      <c r="I42">
        <v>4</v>
      </c>
    </row>
    <row r="43" spans="2:9">
      <c r="B43" s="14">
        <f t="shared" si="2"/>
        <v>35</v>
      </c>
      <c r="C43" s="13">
        <f t="shared" si="3"/>
        <v>1224592.675129571</v>
      </c>
      <c r="D43" s="1">
        <f t="shared" si="4"/>
        <v>1638781.24</v>
      </c>
      <c r="E43" s="1">
        <f t="shared" si="6"/>
        <v>315619.24</v>
      </c>
      <c r="F43">
        <f t="shared" si="0"/>
        <v>35</v>
      </c>
      <c r="G43" s="7">
        <f t="shared" si="5"/>
        <v>0</v>
      </c>
      <c r="H43" s="4">
        <f t="shared" si="1"/>
        <v>0</v>
      </c>
      <c r="I43">
        <v>5</v>
      </c>
    </row>
    <row r="44" spans="2:9">
      <c r="B44" s="14">
        <f t="shared" si="2"/>
        <v>36</v>
      </c>
      <c r="C44" s="13">
        <f t="shared" si="3"/>
        <v>1483547.2539056009</v>
      </c>
      <c r="D44" s="1">
        <f t="shared" si="4"/>
        <v>2104440.1336000003</v>
      </c>
      <c r="E44" s="1">
        <f t="shared" si="6"/>
        <v>334556.39439999999</v>
      </c>
      <c r="F44">
        <f t="shared" si="0"/>
        <v>36</v>
      </c>
      <c r="G44" s="7">
        <f t="shared" si="5"/>
        <v>0</v>
      </c>
      <c r="H44" s="4">
        <f t="shared" si="1"/>
        <v>0</v>
      </c>
      <c r="I44">
        <v>6</v>
      </c>
    </row>
    <row r="45" spans="2:9">
      <c r="B45" s="14">
        <f t="shared" si="2"/>
        <v>37</v>
      </c>
      <c r="C45" s="13">
        <f t="shared" si="3"/>
        <v>1747387.7681302344</v>
      </c>
      <c r="D45" s="1">
        <f t="shared" si="4"/>
        <v>2627425.1223520003</v>
      </c>
      <c r="E45" s="1">
        <f t="shared" si="6"/>
        <v>354629.77806400001</v>
      </c>
      <c r="F45">
        <f t="shared" si="0"/>
        <v>37</v>
      </c>
      <c r="G45" s="7">
        <f t="shared" si="5"/>
        <v>0</v>
      </c>
      <c r="H45" s="4">
        <f t="shared" si="1"/>
        <v>0</v>
      </c>
      <c r="I45">
        <v>7</v>
      </c>
    </row>
    <row r="46" spans="2:9">
      <c r="B46" s="14">
        <f t="shared" si="2"/>
        <v>38</v>
      </c>
      <c r="C46" s="13">
        <f t="shared" si="3"/>
        <v>2016206.4052647674</v>
      </c>
      <c r="D46" s="1">
        <f t="shared" si="4"/>
        <v>3213526.6968880007</v>
      </c>
      <c r="E46" s="1">
        <f t="shared" si="6"/>
        <v>375907.56474784005</v>
      </c>
      <c r="F46">
        <f t="shared" si="0"/>
        <v>38</v>
      </c>
      <c r="G46" s="7">
        <f t="shared" si="5"/>
        <v>0</v>
      </c>
      <c r="H46" s="4">
        <f t="shared" si="1"/>
        <v>0</v>
      </c>
      <c r="I46">
        <v>8</v>
      </c>
    </row>
    <row r="47" spans="2:9">
      <c r="B47" s="14">
        <f t="shared" si="2"/>
        <v>39</v>
      </c>
      <c r="C47" s="13">
        <f t="shared" si="3"/>
        <v>2290097.0921565555</v>
      </c>
      <c r="D47" s="1">
        <f t="shared" si="4"/>
        <v>3869070.8512717513</v>
      </c>
      <c r="E47" s="1">
        <f t="shared" si="6"/>
        <v>398462.01863271045</v>
      </c>
      <c r="F47">
        <f t="shared" si="0"/>
        <v>39</v>
      </c>
      <c r="G47" s="7">
        <f t="shared" si="5"/>
        <v>0</v>
      </c>
      <c r="H47" s="4">
        <f t="shared" si="1"/>
        <v>0</v>
      </c>
      <c r="I47">
        <v>9</v>
      </c>
    </row>
    <row r="48" spans="2:9">
      <c r="B48" s="14">
        <f t="shared" si="2"/>
        <v>40</v>
      </c>
      <c r="C48" s="13">
        <f t="shared" si="3"/>
        <v>2569155.5278576226</v>
      </c>
      <c r="D48" s="1">
        <f t="shared" si="4"/>
        <v>4600966.2591241654</v>
      </c>
      <c r="E48" s="1">
        <f t="shared" si="6"/>
        <v>422369.73975067312</v>
      </c>
      <c r="F48">
        <f t="shared" si="0"/>
        <v>40</v>
      </c>
      <c r="G48" s="7">
        <f t="shared" si="5"/>
        <v>0</v>
      </c>
      <c r="H48" s="4">
        <f t="shared" si="1"/>
        <v>0</v>
      </c>
      <c r="I48">
        <v>10</v>
      </c>
    </row>
    <row r="49" spans="2:9">
      <c r="B49" s="14">
        <f t="shared" si="2"/>
        <v>41</v>
      </c>
      <c r="C49" s="13">
        <f t="shared" si="3"/>
        <v>2853479.2170624831</v>
      </c>
      <c r="D49" s="1">
        <f t="shared" si="4"/>
        <v>5416755.4839898124</v>
      </c>
      <c r="E49" s="1">
        <f t="shared" si="6"/>
        <v>447711.92413571355</v>
      </c>
      <c r="F49">
        <f t="shared" si="0"/>
        <v>41</v>
      </c>
      <c r="G49" s="7">
        <f t="shared" si="5"/>
        <v>0</v>
      </c>
      <c r="H49" s="4">
        <f t="shared" si="1"/>
        <v>0</v>
      </c>
      <c r="I49">
        <v>11</v>
      </c>
    </row>
    <row r="50" spans="2:9">
      <c r="B50" s="14">
        <f t="shared" si="2"/>
        <v>42</v>
      </c>
      <c r="C50" s="13">
        <f t="shared" si="3"/>
        <v>3143167.5041768695</v>
      </c>
      <c r="D50" s="1">
        <f t="shared" si="4"/>
        <v>6324670.5622928543</v>
      </c>
      <c r="E50" s="1">
        <f t="shared" si="6"/>
        <v>474574.63958385639</v>
      </c>
      <c r="F50">
        <f t="shared" si="0"/>
        <v>42</v>
      </c>
      <c r="G50" s="7">
        <f t="shared" si="5"/>
        <v>0</v>
      </c>
      <c r="H50" s="4">
        <f t="shared" si="1"/>
        <v>0</v>
      </c>
      <c r="I50">
        <v>12</v>
      </c>
    </row>
    <row r="51" spans="2:9">
      <c r="B51" s="14">
        <f t="shared" si="2"/>
        <v>43</v>
      </c>
      <c r="C51" s="13">
        <f t="shared" si="3"/>
        <v>3438321.6080292631</v>
      </c>
      <c r="D51" s="1">
        <f t="shared" si="4"/>
        <v>7333693.3252351703</v>
      </c>
      <c r="E51" s="1">
        <f t="shared" si="6"/>
        <v>503049.11795888777</v>
      </c>
      <c r="F51">
        <f t="shared" si="0"/>
        <v>43</v>
      </c>
      <c r="G51" s="7">
        <f t="shared" si="5"/>
        <v>0</v>
      </c>
      <c r="H51" s="4">
        <f t="shared" si="1"/>
        <v>0</v>
      </c>
      <c r="I51">
        <v>13</v>
      </c>
    </row>
    <row r="52" spans="2:9">
      <c r="B52" s="14">
        <f t="shared" si="2"/>
        <v>44</v>
      </c>
      <c r="C52" s="13">
        <f t="shared" si="3"/>
        <v>3739044.6572373626</v>
      </c>
      <c r="D52" s="1">
        <f t="shared" si="4"/>
        <v>8453620.8562904056</v>
      </c>
      <c r="E52" s="1">
        <f t="shared" si="6"/>
        <v>533232.06503642106</v>
      </c>
      <c r="F52">
        <f t="shared" si="0"/>
        <v>44</v>
      </c>
      <c r="G52" s="7">
        <f t="shared" si="5"/>
        <v>0</v>
      </c>
      <c r="H52" s="4">
        <f t="shared" si="1"/>
        <v>0</v>
      </c>
      <c r="I52">
        <v>14</v>
      </c>
    </row>
    <row r="53" spans="2:9">
      <c r="B53" s="14">
        <f t="shared" si="2"/>
        <v>45</v>
      </c>
      <c r="C53" s="13">
        <f t="shared" si="3"/>
        <v>4045441.7262418396</v>
      </c>
      <c r="D53" s="1">
        <f t="shared" si="4"/>
        <v>9695136.5137322433</v>
      </c>
      <c r="E53" s="1">
        <f t="shared" si="6"/>
        <v>565225.98893860634</v>
      </c>
      <c r="F53">
        <f t="shared" si="0"/>
        <v>45</v>
      </c>
      <c r="G53" s="7">
        <f t="shared" si="5"/>
        <v>0</v>
      </c>
      <c r="H53" s="4">
        <f t="shared" si="1"/>
        <v>0</v>
      </c>
      <c r="I53">
        <v>15</v>
      </c>
    </row>
    <row r="54" spans="2:9">
      <c r="B54" s="14">
        <f t="shared" si="2"/>
        <v>46</v>
      </c>
      <c r="C54" s="13">
        <f t="shared" si="3"/>
        <v>3969112.637067467</v>
      </c>
      <c r="D54" s="1">
        <f t="shared" si="4"/>
        <v>10082941.974281535</v>
      </c>
      <c r="E54" s="1">
        <f t="shared" si="6"/>
        <v>0</v>
      </c>
      <c r="F54">
        <f t="shared" si="0"/>
        <v>46</v>
      </c>
      <c r="G54" s="7">
        <f t="shared" si="5"/>
        <v>387805.46054928977</v>
      </c>
      <c r="H54" s="4">
        <f t="shared" si="1"/>
        <v>161817.6690496736</v>
      </c>
      <c r="I54">
        <v>16</v>
      </c>
    </row>
    <row r="55" spans="2:9">
      <c r="B55" s="14">
        <f t="shared" si="2"/>
        <v>47</v>
      </c>
      <c r="C55" s="13">
        <f t="shared" si="3"/>
        <v>3894223.7193869487</v>
      </c>
      <c r="D55" s="1">
        <f t="shared" si="4"/>
        <v>10486259.653252797</v>
      </c>
      <c r="E55" s="1">
        <f t="shared" si="6"/>
        <v>0</v>
      </c>
      <c r="F55">
        <f t="shared" si="0"/>
        <v>47</v>
      </c>
      <c r="G55" s="7">
        <f t="shared" si="5"/>
        <v>403317.67897126137</v>
      </c>
      <c r="H55" s="4">
        <f t="shared" si="1"/>
        <v>158764.50548269867</v>
      </c>
      <c r="I55">
        <v>17</v>
      </c>
    </row>
    <row r="56" spans="2:9">
      <c r="B56" s="14">
        <f t="shared" si="2"/>
        <v>48</v>
      </c>
      <c r="C56" s="13">
        <f t="shared" si="3"/>
        <v>3820747.8001532331</v>
      </c>
      <c r="D56" s="1">
        <f t="shared" si="4"/>
        <v>10905710.03938291</v>
      </c>
      <c r="E56" s="1">
        <f t="shared" si="6"/>
        <v>0</v>
      </c>
      <c r="F56">
        <f t="shared" si="0"/>
        <v>48</v>
      </c>
      <c r="G56" s="7">
        <f t="shared" si="5"/>
        <v>419450.38613011187</v>
      </c>
      <c r="H56" s="4">
        <f t="shared" si="1"/>
        <v>155768.94877547794</v>
      </c>
      <c r="I56">
        <v>18</v>
      </c>
    </row>
    <row r="57" spans="2:9">
      <c r="B57" s="14">
        <f t="shared" si="2"/>
        <v>49</v>
      </c>
      <c r="C57" s="13">
        <f t="shared" si="3"/>
        <v>3748658.2190182665</v>
      </c>
      <c r="D57" s="1">
        <f t="shared" si="4"/>
        <v>11341938.440958228</v>
      </c>
      <c r="E57" s="1">
        <f t="shared" si="6"/>
        <v>0</v>
      </c>
      <c r="F57">
        <f t="shared" si="0"/>
        <v>49</v>
      </c>
      <c r="G57" s="7">
        <f t="shared" si="5"/>
        <v>436228.40157531644</v>
      </c>
      <c r="H57" s="4">
        <f t="shared" si="1"/>
        <v>152829.91200612934</v>
      </c>
      <c r="I57">
        <v>19</v>
      </c>
    </row>
    <row r="58" spans="2:9">
      <c r="B58" s="14">
        <f t="shared" si="2"/>
        <v>50</v>
      </c>
      <c r="C58" s="13">
        <f t="shared" si="3"/>
        <v>3677928.8186594318</v>
      </c>
      <c r="D58" s="1">
        <f t="shared" si="4"/>
        <v>11795615.978596559</v>
      </c>
      <c r="E58" s="1">
        <f t="shared" si="6"/>
        <v>0</v>
      </c>
      <c r="F58">
        <f t="shared" si="0"/>
        <v>50</v>
      </c>
      <c r="G58" s="7">
        <f t="shared" si="5"/>
        <v>453677.53763832914</v>
      </c>
      <c r="H58" s="4">
        <f t="shared" si="1"/>
        <v>149946.32876073066</v>
      </c>
      <c r="I58">
        <v>20</v>
      </c>
    </row>
    <row r="59" spans="2:9">
      <c r="B59" s="14">
        <f t="shared" si="2"/>
        <v>51</v>
      </c>
      <c r="C59" s="13">
        <f t="shared" si="3"/>
        <v>3608533.9352884986</v>
      </c>
      <c r="D59" s="1">
        <f t="shared" si="4"/>
        <v>12267440.617740422</v>
      </c>
      <c r="E59" s="1">
        <f t="shared" si="6"/>
        <v>0</v>
      </c>
      <c r="F59">
        <f t="shared" si="0"/>
        <v>51</v>
      </c>
      <c r="G59" s="7">
        <f t="shared" si="5"/>
        <v>471824.63914386235</v>
      </c>
      <c r="H59" s="4">
        <f t="shared" si="1"/>
        <v>147117.15274637728</v>
      </c>
      <c r="I59">
        <v>21</v>
      </c>
    </row>
    <row r="60" spans="2:9">
      <c r="B60" s="14">
        <f t="shared" si="2"/>
        <v>52</v>
      </c>
      <c r="C60" s="13">
        <f t="shared" si="3"/>
        <v>3540448.3893396589</v>
      </c>
      <c r="D60" s="1">
        <f t="shared" si="4"/>
        <v>12758138.24245004</v>
      </c>
      <c r="E60" s="1">
        <f t="shared" si="6"/>
        <v>0</v>
      </c>
      <c r="F60">
        <f t="shared" si="0"/>
        <v>52</v>
      </c>
      <c r="G60" s="7">
        <f t="shared" si="5"/>
        <v>490697.62470961688</v>
      </c>
      <c r="H60" s="4">
        <f t="shared" si="1"/>
        <v>144341.35741153994</v>
      </c>
      <c r="I60">
        <v>22</v>
      </c>
    </row>
    <row r="61" spans="2:9">
      <c r="B61" s="14">
        <f t="shared" si="2"/>
        <v>53</v>
      </c>
      <c r="C61" s="13">
        <f t="shared" si="3"/>
        <v>3473647.4763332503</v>
      </c>
      <c r="D61" s="1">
        <f t="shared" si="4"/>
        <v>13268463.772148043</v>
      </c>
      <c r="E61" s="1">
        <f t="shared" si="6"/>
        <v>0</v>
      </c>
      <c r="F61">
        <f t="shared" si="0"/>
        <v>53</v>
      </c>
      <c r="G61" s="7">
        <f t="shared" si="5"/>
        <v>510325.52969800163</v>
      </c>
      <c r="H61" s="4">
        <f t="shared" si="1"/>
        <v>141617.93557358638</v>
      </c>
      <c r="I61">
        <v>23</v>
      </c>
    </row>
    <row r="62" spans="2:9">
      <c r="B62" s="14">
        <f t="shared" si="2"/>
        <v>54</v>
      </c>
      <c r="C62" s="13">
        <f t="shared" si="3"/>
        <v>3408106.957911869</v>
      </c>
      <c r="D62" s="1">
        <f t="shared" si="4"/>
        <v>13799202.323033966</v>
      </c>
      <c r="E62" s="1">
        <f t="shared" si="6"/>
        <v>0</v>
      </c>
      <c r="F62">
        <f t="shared" si="0"/>
        <v>54</v>
      </c>
      <c r="G62" s="7">
        <f t="shared" si="5"/>
        <v>530738.55088592169</v>
      </c>
      <c r="H62" s="4">
        <f t="shared" si="1"/>
        <v>138945.89905333001</v>
      </c>
      <c r="I62">
        <v>24</v>
      </c>
    </row>
    <row r="63" spans="2:9">
      <c r="B63" s="14">
        <f t="shared" si="2"/>
        <v>55</v>
      </c>
      <c r="C63" s="13">
        <f t="shared" si="3"/>
        <v>3343803.0530456076</v>
      </c>
      <c r="D63" s="1">
        <f t="shared" si="4"/>
        <v>14351170.415955326</v>
      </c>
      <c r="E63" s="1">
        <f t="shared" si="6"/>
        <v>0</v>
      </c>
      <c r="F63">
        <f t="shared" si="0"/>
        <v>55</v>
      </c>
      <c r="G63" s="7">
        <f t="shared" si="5"/>
        <v>551968.09292135865</v>
      </c>
      <c r="H63" s="4">
        <f t="shared" si="1"/>
        <v>136324.27831647475</v>
      </c>
      <c r="I63">
        <v>25</v>
      </c>
    </row>
    <row r="64" spans="2:9">
      <c r="B64" s="14">
        <f t="shared" si="2"/>
        <v>56</v>
      </c>
      <c r="C64" s="13">
        <f t="shared" si="3"/>
        <v>3280712.429403238</v>
      </c>
      <c r="D64" s="1">
        <f t="shared" si="4"/>
        <v>14925217.23259354</v>
      </c>
      <c r="E64" s="1">
        <f t="shared" si="6"/>
        <v>0</v>
      </c>
      <c r="F64">
        <f t="shared" si="0"/>
        <v>56</v>
      </c>
      <c r="G64" s="7">
        <f t="shared" si="5"/>
        <v>574046.816638213</v>
      </c>
      <c r="H64" s="4">
        <f t="shared" si="1"/>
        <v>133752.1221218243</v>
      </c>
      <c r="I64">
        <v>26</v>
      </c>
    </row>
    <row r="65" spans="2:12">
      <c r="B65" s="14">
        <f t="shared" si="2"/>
        <v>57</v>
      </c>
      <c r="C65" s="13">
        <f t="shared" si="3"/>
        <v>3218812.1948861955</v>
      </c>
      <c r="D65" s="1">
        <f t="shared" si="4"/>
        <v>15522225.921897283</v>
      </c>
      <c r="E65" s="1">
        <f t="shared" si="6"/>
        <v>0</v>
      </c>
      <c r="F65">
        <f t="shared" si="0"/>
        <v>57</v>
      </c>
      <c r="G65" s="7">
        <f t="shared" si="5"/>
        <v>597008.68930374167</v>
      </c>
      <c r="H65" s="4">
        <f t="shared" si="1"/>
        <v>131228.49717612955</v>
      </c>
      <c r="I65">
        <v>27</v>
      </c>
    </row>
    <row r="66" spans="2:12">
      <c r="B66" s="14">
        <f t="shared" si="2"/>
        <v>58</v>
      </c>
      <c r="C66" s="13">
        <f t="shared" si="3"/>
        <v>3158079.8893223051</v>
      </c>
      <c r="D66" s="1">
        <f t="shared" si="4"/>
        <v>16143114.958773175</v>
      </c>
      <c r="E66" s="1">
        <f t="shared" si="6"/>
        <v>0</v>
      </c>
      <c r="F66">
        <f t="shared" si="0"/>
        <v>58</v>
      </c>
      <c r="G66" s="7">
        <f t="shared" si="5"/>
        <v>620889.03687589138</v>
      </c>
      <c r="H66" s="4">
        <f t="shared" si="1"/>
        <v>128752.48779544783</v>
      </c>
      <c r="I66">
        <v>28</v>
      </c>
    </row>
    <row r="67" spans="2:12">
      <c r="B67" s="14">
        <f t="shared" si="2"/>
        <v>59</v>
      </c>
      <c r="C67" s="13">
        <f t="shared" si="3"/>
        <v>3098493.4763162239</v>
      </c>
      <c r="D67" s="1">
        <f t="shared" si="4"/>
        <v>16788839.557124104</v>
      </c>
      <c r="E67" s="1">
        <f t="shared" si="6"/>
        <v>0</v>
      </c>
      <c r="F67">
        <f t="shared" si="0"/>
        <v>59</v>
      </c>
      <c r="G67" s="7">
        <f t="shared" si="5"/>
        <v>645724.598350927</v>
      </c>
      <c r="H67" s="4">
        <f t="shared" si="1"/>
        <v>126323.19557289219</v>
      </c>
      <c r="I67">
        <v>29</v>
      </c>
    </row>
    <row r="68" spans="2:12">
      <c r="B68" s="14">
        <f t="shared" si="2"/>
        <v>60</v>
      </c>
      <c r="C68" s="13">
        <f t="shared" si="3"/>
        <v>3040031.3352536536</v>
      </c>
      <c r="D68" s="1">
        <f t="shared" si="4"/>
        <v>17460393.139409069</v>
      </c>
      <c r="E68" s="1">
        <f t="shared" si="6"/>
        <v>0</v>
      </c>
      <c r="F68">
        <f t="shared" si="0"/>
        <v>60</v>
      </c>
      <c r="G68" s="7">
        <f t="shared" si="5"/>
        <v>671553.58228496416</v>
      </c>
      <c r="H68" s="4">
        <f t="shared" si="1"/>
        <v>123939.73905264895</v>
      </c>
      <c r="I68">
        <v>30</v>
      </c>
    </row>
    <row r="69" spans="2:12">
      <c r="B69" s="14">
        <f t="shared" si="2"/>
        <v>61</v>
      </c>
      <c r="C69" s="13">
        <f t="shared" si="3"/>
        <v>2982672.2534564142</v>
      </c>
      <c r="D69" s="1">
        <f t="shared" si="4"/>
        <v>18158808.864985432</v>
      </c>
      <c r="E69" s="1">
        <f t="shared" si="6"/>
        <v>0</v>
      </c>
      <c r="F69">
        <f t="shared" si="0"/>
        <v>61</v>
      </c>
      <c r="G69" s="7">
        <f t="shared" si="5"/>
        <v>698415.72557636281</v>
      </c>
      <c r="H69" s="4">
        <f t="shared" si="1"/>
        <v>121601.25341014615</v>
      </c>
      <c r="I69">
        <v>31</v>
      </c>
    </row>
    <row r="70" spans="2:12">
      <c r="B70" s="14">
        <f t="shared" si="2"/>
        <v>62</v>
      </c>
      <c r="C70" s="13">
        <f t="shared" si="3"/>
        <v>2926395.4184855395</v>
      </c>
      <c r="D70" s="1">
        <f t="shared" si="4"/>
        <v>18885161.219584852</v>
      </c>
      <c r="E70" s="1">
        <f t="shared" si="6"/>
        <v>0</v>
      </c>
      <c r="F70">
        <f t="shared" si="0"/>
        <v>62</v>
      </c>
      <c r="G70" s="7">
        <f t="shared" si="5"/>
        <v>726352.3545994173</v>
      </c>
      <c r="H70" s="4">
        <f t="shared" si="1"/>
        <v>119306.89013825657</v>
      </c>
      <c r="I70">
        <v>32</v>
      </c>
    </row>
    <row r="71" spans="2:12">
      <c r="B71" s="14">
        <f t="shared" si="2"/>
        <v>63</v>
      </c>
      <c r="C71" s="13">
        <f t="shared" si="3"/>
        <v>2871180.410589586</v>
      </c>
      <c r="D71" s="1">
        <f t="shared" si="4"/>
        <v>19640567.668368246</v>
      </c>
      <c r="E71" s="1">
        <f t="shared" si="6"/>
        <v>0</v>
      </c>
      <c r="F71">
        <f t="shared" si="0"/>
        <v>63</v>
      </c>
      <c r="G71" s="7">
        <f t="shared" si="5"/>
        <v>755406.44878339407</v>
      </c>
      <c r="H71" s="4">
        <f>+G71/(1.06)^(B70-$B$38)</f>
        <v>117055.81673942157</v>
      </c>
      <c r="I71">
        <v>33</v>
      </c>
      <c r="K71" s="23"/>
      <c r="L71" s="23"/>
    </row>
    <row r="72" spans="2:12">
      <c r="B72" s="14">
        <f t="shared" si="2"/>
        <v>64</v>
      </c>
      <c r="C72" s="13">
        <f t="shared" si="3"/>
        <v>2817007.1952954424</v>
      </c>
      <c r="D72" s="1">
        <f t="shared" si="4"/>
        <v>20426190.375102974</v>
      </c>
      <c r="E72" s="1">
        <f t="shared" si="6"/>
        <v>0</v>
      </c>
      <c r="F72">
        <f t="shared" si="0"/>
        <v>64</v>
      </c>
      <c r="G72" s="7">
        <f t="shared" si="5"/>
        <v>785622.70673472993</v>
      </c>
      <c r="H72" s="4">
        <f t="shared" ref="H72:H98" si="7">+G72/(1.06)^(B71-$B$38)</f>
        <v>114847.21642358345</v>
      </c>
      <c r="I72">
        <v>34</v>
      </c>
      <c r="L72" s="23"/>
    </row>
    <row r="73" spans="2:12">
      <c r="B73" s="14">
        <f t="shared" si="2"/>
        <v>65</v>
      </c>
      <c r="C73" s="13">
        <f t="shared" si="3"/>
        <v>2763856.1161389244</v>
      </c>
      <c r="D73" s="1">
        <f t="shared" si="4"/>
        <v>21243237.990107097</v>
      </c>
      <c r="E73" s="1">
        <f t="shared" si="6"/>
        <v>0</v>
      </c>
      <c r="F73">
        <f t="shared" si="0"/>
        <v>65</v>
      </c>
      <c r="G73" s="7">
        <f t="shared" si="5"/>
        <v>817047.615004119</v>
      </c>
      <c r="H73" s="4">
        <f t="shared" si="7"/>
        <v>112680.28781181769</v>
      </c>
      <c r="I73">
        <v>35</v>
      </c>
    </row>
    <row r="74" spans="2:12">
      <c r="B74" s="14">
        <f t="shared" si="2"/>
        <v>66</v>
      </c>
      <c r="C74" s="13">
        <f t="shared" si="3"/>
        <v>2711707.8875325299</v>
      </c>
      <c r="D74" s="1">
        <f t="shared" si="4"/>
        <v>22092967.509711381</v>
      </c>
      <c r="E74" s="1">
        <f t="shared" si="6"/>
        <v>0</v>
      </c>
      <c r="F74">
        <f t="shared" si="0"/>
        <v>66</v>
      </c>
      <c r="G74" s="7">
        <f t="shared" si="5"/>
        <v>849729.51960428385</v>
      </c>
      <c r="H74" s="4">
        <f t="shared" si="7"/>
        <v>110554.24464555697</v>
      </c>
      <c r="I74">
        <v>36</v>
      </c>
    </row>
    <row r="75" spans="2:12">
      <c r="B75" s="14">
        <f t="shared" si="2"/>
        <v>67</v>
      </c>
      <c r="C75" s="13">
        <f t="shared" si="3"/>
        <v>2660543.5877677649</v>
      </c>
      <c r="D75" s="1">
        <f t="shared" si="4"/>
        <v>22976686.210099839</v>
      </c>
      <c r="E75" s="1">
        <f t="shared" si="6"/>
        <v>0</v>
      </c>
      <c r="F75">
        <f t="shared" si="0"/>
        <v>67</v>
      </c>
      <c r="G75" s="7">
        <f t="shared" si="5"/>
        <v>883718.7003884553</v>
      </c>
      <c r="H75" s="4">
        <f t="shared" si="7"/>
        <v>108468.3155013012</v>
      </c>
      <c r="I75">
        <v>37</v>
      </c>
    </row>
    <row r="76" spans="2:12">
      <c r="B76" s="14">
        <f t="shared" si="2"/>
        <v>68</v>
      </c>
      <c r="C76" s="13">
        <f t="shared" si="3"/>
        <v>2610344.6521495045</v>
      </c>
      <c r="D76" s="1">
        <f t="shared" si="4"/>
        <v>23895753.65850383</v>
      </c>
      <c r="E76" s="1">
        <f t="shared" si="6"/>
        <v>0</v>
      </c>
      <c r="F76">
        <f t="shared" si="0"/>
        <v>68</v>
      </c>
      <c r="G76" s="7">
        <f t="shared" si="5"/>
        <v>919067.44840399362</v>
      </c>
      <c r="H76" s="4">
        <f t="shared" si="7"/>
        <v>106421.74351071061</v>
      </c>
      <c r="I76">
        <v>38</v>
      </c>
    </row>
    <row r="77" spans="2:12">
      <c r="B77" s="14">
        <f t="shared" si="2"/>
        <v>69</v>
      </c>
      <c r="C77" s="13">
        <f t="shared" si="3"/>
        <v>2561092.8662598911</v>
      </c>
      <c r="D77" s="1">
        <f t="shared" si="4"/>
        <v>24851583.804843985</v>
      </c>
      <c r="E77" s="1">
        <f t="shared" si="6"/>
        <v>0</v>
      </c>
      <c r="F77">
        <f t="shared" si="0"/>
        <v>69</v>
      </c>
      <c r="G77" s="7">
        <f t="shared" si="5"/>
        <v>955830.14634015318</v>
      </c>
      <c r="H77" s="4">
        <f t="shared" si="7"/>
        <v>104413.78608598019</v>
      </c>
      <c r="I77">
        <v>39</v>
      </c>
    </row>
    <row r="78" spans="2:12">
      <c r="B78" s="14">
        <f t="shared" si="2"/>
        <v>70</v>
      </c>
      <c r="C78" s="13">
        <f t="shared" si="3"/>
        <v>2512770.3593493276</v>
      </c>
      <c r="D78" s="1">
        <f t="shared" si="4"/>
        <v>25845647.157037746</v>
      </c>
      <c r="E78" s="1">
        <f t="shared" si="6"/>
        <v>0</v>
      </c>
      <c r="F78">
        <f t="shared" si="0"/>
        <v>70</v>
      </c>
      <c r="G78" s="7">
        <f t="shared" si="5"/>
        <v>994063.35219375941</v>
      </c>
      <c r="H78" s="4">
        <f t="shared" si="7"/>
        <v>102443.71465039565</v>
      </c>
      <c r="I78">
        <v>40</v>
      </c>
    </row>
    <row r="79" spans="2:12">
      <c r="B79" s="14">
        <f t="shared" si="2"/>
        <v>71</v>
      </c>
      <c r="C79" s="13">
        <f t="shared" si="3"/>
        <v>2465359.5978521709</v>
      </c>
      <c r="D79" s="1">
        <f t="shared" si="4"/>
        <v>26879473.043319259</v>
      </c>
      <c r="E79" s="1">
        <f t="shared" si="6"/>
        <v>0</v>
      </c>
      <c r="F79">
        <f t="shared" si="0"/>
        <v>71</v>
      </c>
      <c r="G79" s="7">
        <f t="shared" si="5"/>
        <v>1033825.8862815099</v>
      </c>
      <c r="H79" s="4">
        <f t="shared" si="7"/>
        <v>100510.81437397312</v>
      </c>
      <c r="I79">
        <v>41</v>
      </c>
    </row>
    <row r="80" spans="2:12">
      <c r="B80" s="14">
        <f t="shared" si="2"/>
        <v>72</v>
      </c>
      <c r="C80" s="13">
        <f t="shared" si="3"/>
        <v>2418843.3790247715</v>
      </c>
      <c r="D80" s="1">
        <f t="shared" si="4"/>
        <v>27954651.965052031</v>
      </c>
      <c r="E80" s="1">
        <f t="shared" si="6"/>
        <v>0</v>
      </c>
      <c r="F80">
        <f t="shared" si="0"/>
        <v>72</v>
      </c>
      <c r="G80" s="7">
        <f t="shared" si="5"/>
        <v>1075178.9217327703</v>
      </c>
      <c r="H80" s="4">
        <f t="shared" si="7"/>
        <v>98614.383914086837</v>
      </c>
      <c r="I80">
        <v>42</v>
      </c>
    </row>
    <row r="81" spans="2:9">
      <c r="B81" s="14">
        <f t="shared" si="2"/>
        <v>73</v>
      </c>
      <c r="C81" s="13">
        <f t="shared" si="3"/>
        <v>2373204.824703549</v>
      </c>
      <c r="D81" s="1">
        <f t="shared" si="4"/>
        <v>29072838.043654114</v>
      </c>
      <c r="E81" s="1">
        <f t="shared" si="6"/>
        <v>0</v>
      </c>
      <c r="F81">
        <f t="shared" si="0"/>
        <v>73</v>
      </c>
      <c r="G81" s="7">
        <f t="shared" si="5"/>
        <v>1118186.0786020812</v>
      </c>
      <c r="H81" s="4">
        <f t="shared" si="7"/>
        <v>96753.735160990851</v>
      </c>
      <c r="I81">
        <v>43</v>
      </c>
    </row>
    <row r="82" spans="2:9">
      <c r="B82" s="14">
        <f t="shared" si="2"/>
        <v>74</v>
      </c>
      <c r="C82" s="13">
        <f t="shared" si="3"/>
        <v>2328427.3751808405</v>
      </c>
      <c r="D82" s="1">
        <f t="shared" si="4"/>
        <v>30235751.56540028</v>
      </c>
      <c r="E82" s="1">
        <f t="shared" si="6"/>
        <v>0</v>
      </c>
      <c r="F82">
        <f t="shared" si="0"/>
        <v>74</v>
      </c>
      <c r="G82" s="7">
        <f t="shared" si="5"/>
        <v>1162913.5217461647</v>
      </c>
      <c r="H82" s="4">
        <f t="shared" si="7"/>
        <v>94928.192988141978</v>
      </c>
      <c r="I82">
        <v>44</v>
      </c>
    </row>
    <row r="83" spans="2:9">
      <c r="B83" s="14">
        <f t="shared" si="2"/>
        <v>75</v>
      </c>
      <c r="C83" s="13">
        <f t="shared" si="3"/>
        <v>2284494.7831962965</v>
      </c>
      <c r="D83" s="1">
        <f t="shared" si="4"/>
        <v>31445181.628016293</v>
      </c>
      <c r="E83" s="1">
        <f t="shared" si="6"/>
        <v>0</v>
      </c>
      <c r="F83">
        <f t="shared" si="0"/>
        <v>75</v>
      </c>
      <c r="G83" s="7">
        <f t="shared" si="5"/>
        <v>1209430.0626160111</v>
      </c>
      <c r="H83" s="4">
        <f t="shared" si="7"/>
        <v>93137.095007233613</v>
      </c>
      <c r="I83">
        <v>45</v>
      </c>
    </row>
    <row r="84" spans="2:9">
      <c r="B84" s="14">
        <f t="shared" si="2"/>
        <v>76</v>
      </c>
      <c r="C84" s="13">
        <f t="shared" si="3"/>
        <v>2241391.1080416492</v>
      </c>
      <c r="D84" s="1">
        <f t="shared" si="4"/>
        <v>32702988.893136945</v>
      </c>
      <c r="E84" s="1">
        <f t="shared" si="6"/>
        <v>0</v>
      </c>
      <c r="F84">
        <f t="shared" si="0"/>
        <v>76</v>
      </c>
      <c r="G84" s="7">
        <f t="shared" si="5"/>
        <v>1257807.2651206518</v>
      </c>
      <c r="H84" s="4">
        <f t="shared" si="7"/>
        <v>91379.791327851868</v>
      </c>
      <c r="I84">
        <v>46</v>
      </c>
    </row>
    <row r="85" spans="2:9">
      <c r="B85" s="14">
        <f t="shared" si="2"/>
        <v>77</v>
      </c>
      <c r="C85" s="13">
        <f t="shared" si="3"/>
        <v>2199100.7097767121</v>
      </c>
      <c r="D85" s="1">
        <f t="shared" si="4"/>
        <v>34011108.448862426</v>
      </c>
      <c r="E85" s="1">
        <f t="shared" si="6"/>
        <v>0</v>
      </c>
      <c r="F85">
        <f t="shared" si="0"/>
        <v>77</v>
      </c>
      <c r="G85" s="7">
        <f t="shared" si="5"/>
        <v>1308119.5557254779</v>
      </c>
      <c r="H85" s="4">
        <f t="shared" si="7"/>
        <v>89655.644321665983</v>
      </c>
      <c r="I85">
        <v>47</v>
      </c>
    </row>
    <row r="86" spans="2:9">
      <c r="B86" s="14">
        <f t="shared" si="2"/>
        <v>78</v>
      </c>
      <c r="C86" s="13">
        <f t="shared" si="3"/>
        <v>2157608.2435545106</v>
      </c>
      <c r="D86" s="1">
        <f t="shared" si="4"/>
        <v>35371552.786816925</v>
      </c>
      <c r="E86" s="1">
        <f t="shared" si="6"/>
        <v>0</v>
      </c>
      <c r="F86">
        <f t="shared" si="0"/>
        <v>78</v>
      </c>
      <c r="G86" s="7">
        <f t="shared" si="5"/>
        <v>1360444.337954497</v>
      </c>
      <c r="H86" s="4">
        <f t="shared" si="7"/>
        <v>87964.028391068481</v>
      </c>
      <c r="I86">
        <v>48</v>
      </c>
    </row>
    <row r="87" spans="2:9">
      <c r="B87" s="14">
        <f t="shared" si="2"/>
        <v>79</v>
      </c>
      <c r="C87" s="13">
        <f t="shared" si="3"/>
        <v>2116898.6540534822</v>
      </c>
      <c r="D87" s="1">
        <f t="shared" si="4"/>
        <v>36786414.898289606</v>
      </c>
      <c r="E87" s="1">
        <f t="shared" si="6"/>
        <v>0</v>
      </c>
      <c r="F87">
        <f t="shared" si="0"/>
        <v>79</v>
      </c>
      <c r="G87" s="7">
        <f t="shared" si="5"/>
        <v>1414862.111472677</v>
      </c>
      <c r="H87" s="4">
        <f t="shared" si="7"/>
        <v>86304.329742180416</v>
      </c>
      <c r="I87">
        <v>49</v>
      </c>
    </row>
    <row r="88" spans="2:9">
      <c r="B88" s="14">
        <f t="shared" si="2"/>
        <v>80</v>
      </c>
      <c r="C88" s="13">
        <f t="shared" si="3"/>
        <v>2076957.1700147376</v>
      </c>
      <c r="D88" s="1">
        <f t="shared" si="4"/>
        <v>38257871.494221196</v>
      </c>
      <c r="E88" s="1">
        <f t="shared" si="6"/>
        <v>0</v>
      </c>
      <c r="F88">
        <f t="shared" si="0"/>
        <v>80</v>
      </c>
      <c r="G88" s="7">
        <f t="shared" si="5"/>
        <v>1471456.5959315842</v>
      </c>
      <c r="H88" s="4">
        <f t="shared" si="7"/>
        <v>84675.946162139284</v>
      </c>
      <c r="I88">
        <v>50</v>
      </c>
    </row>
    <row r="89" spans="2:9">
      <c r="B89" s="14">
        <f t="shared" si="2"/>
        <v>81</v>
      </c>
      <c r="C89" s="13">
        <f t="shared" si="3"/>
        <v>2037769.2988823841</v>
      </c>
      <c r="D89" s="1">
        <f t="shared" si="4"/>
        <v>39788186.353990048</v>
      </c>
      <c r="E89" s="1">
        <f t="shared" si="6"/>
        <v>0</v>
      </c>
      <c r="F89">
        <f t="shared" si="0"/>
        <v>81</v>
      </c>
      <c r="G89" s="7">
        <f t="shared" si="5"/>
        <v>1530314.8597688479</v>
      </c>
      <c r="H89" s="4">
        <f t="shared" si="7"/>
        <v>83078.286800589514</v>
      </c>
      <c r="I89">
        <v>51</v>
      </c>
    </row>
    <row r="90" spans="2:9">
      <c r="B90" s="14">
        <f t="shared" si="2"/>
        <v>82</v>
      </c>
      <c r="C90" s="13">
        <f t="shared" si="3"/>
        <v>1999320.8215449806</v>
      </c>
      <c r="D90" s="1">
        <f t="shared" si="4"/>
        <v>41379713.808149651</v>
      </c>
      <c r="E90" s="1">
        <f t="shared" si="6"/>
        <v>0</v>
      </c>
      <c r="F90">
        <f t="shared" si="0"/>
        <v>82</v>
      </c>
      <c r="G90" s="7">
        <f t="shared" si="5"/>
        <v>1591527.4541596021</v>
      </c>
      <c r="H90" s="4">
        <f t="shared" si="7"/>
        <v>81510.771955295364</v>
      </c>
      <c r="I90">
        <v>52</v>
      </c>
    </row>
    <row r="91" spans="2:9">
      <c r="B91" s="14">
        <f t="shared" si="2"/>
        <v>83</v>
      </c>
      <c r="C91" s="13">
        <f t="shared" si="3"/>
        <v>1961597.7871762069</v>
      </c>
      <c r="D91" s="1">
        <f t="shared" si="4"/>
        <v>43034902.360475637</v>
      </c>
      <c r="E91" s="1">
        <f t="shared" si="6"/>
        <v>0</v>
      </c>
      <c r="F91">
        <f t="shared" si="0"/>
        <v>83</v>
      </c>
      <c r="G91" s="7">
        <f t="shared" si="5"/>
        <v>1655188.5523259861</v>
      </c>
      <c r="H91" s="4">
        <f t="shared" si="7"/>
        <v>79972.832861799223</v>
      </c>
      <c r="I91">
        <v>53</v>
      </c>
    </row>
    <row r="92" spans="2:9">
      <c r="B92" s="14">
        <f t="shared" si="2"/>
        <v>84</v>
      </c>
      <c r="C92" s="13">
        <f t="shared" si="3"/>
        <v>1924586.5081728825</v>
      </c>
      <c r="D92" s="1">
        <f t="shared" si="4"/>
        <v>44756298.454894669</v>
      </c>
      <c r="E92" s="1">
        <f t="shared" si="6"/>
        <v>0</v>
      </c>
      <c r="F92">
        <f t="shared" si="0"/>
        <v>84</v>
      </c>
      <c r="G92" s="7">
        <f t="shared" si="5"/>
        <v>1721396.0944190256</v>
      </c>
      <c r="H92" s="4">
        <f t="shared" si="7"/>
        <v>78463.911487048288</v>
      </c>
      <c r="I92">
        <v>54</v>
      </c>
    </row>
    <row r="93" spans="2:9">
      <c r="B93" s="14">
        <f t="shared" si="2"/>
        <v>85</v>
      </c>
      <c r="C93" s="13">
        <f t="shared" si="3"/>
        <v>1888273.5551884884</v>
      </c>
      <c r="D93" s="1">
        <f t="shared" si="4"/>
        <v>46546550.393090457</v>
      </c>
      <c r="E93" s="1">
        <f t="shared" si="6"/>
        <v>0</v>
      </c>
      <c r="F93">
        <f t="shared" si="0"/>
        <v>85</v>
      </c>
      <c r="G93" s="7">
        <f t="shared" si="5"/>
        <v>1790251.9381957869</v>
      </c>
      <c r="H93" s="4">
        <f t="shared" si="7"/>
        <v>76983.460326915301</v>
      </c>
      <c r="I93">
        <v>55</v>
      </c>
    </row>
    <row r="94" spans="2:9">
      <c r="B94" s="14">
        <f t="shared" si="2"/>
        <v>86</v>
      </c>
      <c r="C94" s="13">
        <f t="shared" si="3"/>
        <v>1852645.7522604042</v>
      </c>
      <c r="D94" s="1">
        <f t="shared" si="4"/>
        <v>48408412.40881408</v>
      </c>
      <c r="E94" s="1">
        <f t="shared" si="6"/>
        <v>0</v>
      </c>
      <c r="F94">
        <f t="shared" si="0"/>
        <v>86</v>
      </c>
      <c r="G94" s="7">
        <f t="shared" si="5"/>
        <v>1861862.0157236182</v>
      </c>
      <c r="H94" s="4">
        <f t="shared" si="7"/>
        <v>75530.942207539527</v>
      </c>
      <c r="I94">
        <v>56</v>
      </c>
    </row>
    <row r="95" spans="2:9">
      <c r="B95" s="14">
        <f t="shared" si="2"/>
        <v>87</v>
      </c>
      <c r="C95" s="13">
        <f t="shared" si="3"/>
        <v>1817690.1720290759</v>
      </c>
      <c r="D95" s="1">
        <f t="shared" si="4"/>
        <v>50344748.905166648</v>
      </c>
      <c r="E95" s="1">
        <f t="shared" si="6"/>
        <v>0</v>
      </c>
      <c r="F95">
        <f t="shared" si="0"/>
        <v>87</v>
      </c>
      <c r="G95" s="7">
        <f t="shared" si="5"/>
        <v>1936336.4963525631</v>
      </c>
      <c r="H95" s="4">
        <f t="shared" si="7"/>
        <v>74105.830090416173</v>
      </c>
      <c r="I95">
        <v>57</v>
      </c>
    </row>
    <row r="96" spans="2:9">
      <c r="B96" s="14">
        <f t="shared" si="2"/>
        <v>88</v>
      </c>
      <c r="C96" s="13">
        <f t="shared" si="3"/>
        <v>1783394.1310473955</v>
      </c>
      <c r="D96" s="1">
        <f t="shared" si="4"/>
        <v>52358538.86137332</v>
      </c>
      <c r="E96" s="1">
        <f t="shared" si="6"/>
        <v>0</v>
      </c>
      <c r="F96">
        <f t="shared" si="0"/>
        <v>88</v>
      </c>
      <c r="G96" s="7">
        <f t="shared" si="5"/>
        <v>2013789.9562066661</v>
      </c>
      <c r="H96" s="4">
        <f t="shared" si="7"/>
        <v>72707.606881163039</v>
      </c>
      <c r="I96">
        <v>58</v>
      </c>
    </row>
    <row r="97" spans="2:9">
      <c r="B97" s="14">
        <f t="shared" si="2"/>
        <v>89</v>
      </c>
      <c r="C97" s="13">
        <f t="shared" si="3"/>
        <v>1749745.1851785765</v>
      </c>
      <c r="D97" s="1">
        <f t="shared" si="4"/>
        <v>54452880.415828258</v>
      </c>
      <c r="E97" s="1">
        <f t="shared" si="6"/>
        <v>0</v>
      </c>
      <c r="F97">
        <f t="shared" si="0"/>
        <v>89</v>
      </c>
      <c r="G97" s="7">
        <f t="shared" si="5"/>
        <v>2094341.5544549329</v>
      </c>
      <c r="H97" s="4">
        <f t="shared" si="7"/>
        <v>71335.765241895831</v>
      </c>
      <c r="I97">
        <v>59</v>
      </c>
    </row>
    <row r="98" spans="2:9">
      <c r="B98" s="14">
        <f t="shared" si="2"/>
        <v>90</v>
      </c>
      <c r="C98" s="13">
        <f t="shared" si="3"/>
        <v>1716731.1250808677</v>
      </c>
      <c r="D98" s="1">
        <f t="shared" si="4"/>
        <v>56630995.632461391</v>
      </c>
      <c r="E98" s="1">
        <f t="shared" si="6"/>
        <v>0</v>
      </c>
      <c r="F98">
        <f t="shared" si="0"/>
        <v>90</v>
      </c>
      <c r="G98" s="7">
        <f t="shared" si="5"/>
        <v>2178115.2166331303</v>
      </c>
      <c r="H98" s="4">
        <f t="shared" si="7"/>
        <v>69989.80740714306</v>
      </c>
      <c r="I98">
        <v>60</v>
      </c>
    </row>
  </sheetData>
  <sheetProtection password="F037" sheet="1" objects="1" scenarios="1" selectLockedCells="1"/>
  <pageMargins left="0.7" right="0.7" top="0.75" bottom="0.75" header="0.3" footer="0.3"/>
  <pageSetup orientation="portrait" horizontalDpi="90" verticalDpi="90"/>
  <ignoredErrors>
    <ignoredError sqref="D3:D5 D6" unlockedFormula="1"/>
  </ignoredErrors>
  <drawing r:id="rId1"/>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Welcome</vt:lpstr>
      <vt:lpstr>10% growth 4% drawdown</vt:lpstr>
      <vt:lpstr>8% growth 4% drawdown</vt:lpstr>
    </vt:vector>
  </TitlesOfParts>
  <Company>SIM</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Lizelle Steyn (SI)</dc:creator>
  <cp:lastModifiedBy>Lizelle Steyn</cp:lastModifiedBy>
  <dcterms:created xsi:type="dcterms:W3CDTF">2017-02-14T09:06:20Z</dcterms:created>
  <dcterms:modified xsi:type="dcterms:W3CDTF">2019-07-27T14:19:25Z</dcterms:modified>
</cp:coreProperties>
</file>